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Almanacs - Stock\2020 STA\"/>
    </mc:Choice>
  </mc:AlternateContent>
  <xr:revisionPtr revIDLastSave="0" documentId="13_ncr:1_{E4B1A5D4-FF69-4255-863E-4BF29BC7A5E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175 &amp; 188 - 6x9" sheetId="1" r:id="rId1"/>
    <sheet name="p175 &amp; 188 - 8.5x11" sheetId="2" r:id="rId2"/>
    <sheet name="p176 &amp; 7 - 6x9" sheetId="3" r:id="rId3"/>
    <sheet name="HIRSCH INTERNAL Portfolio Sheet" sheetId="4" r:id="rId4"/>
    <sheet name="HIRSCH Weekly Indicator Sheet" sheetId="5" r:id="rId5"/>
  </sheets>
  <definedNames>
    <definedName name="_xlnm.Print_Area" localSheetId="0">'p175 &amp; 188 - 6x9'!$A$1:$O$31</definedName>
    <definedName name="_xlnm.Print_Area" localSheetId="1">'p175 &amp; 188 - 8.5x11'!$A$1:$N$41</definedName>
    <definedName name="_xlnm.Print_Area" localSheetId="2">'p176 &amp; 7 - 6x9'!$A$1:$G$31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4" i="5" l="1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K3" i="4" l="1"/>
  <c r="L3" i="4" s="1"/>
  <c r="K4" i="4"/>
  <c r="G4" i="4"/>
  <c r="G3" i="4"/>
  <c r="N4" i="4"/>
  <c r="N3" i="4"/>
  <c r="L4" i="4" l="1"/>
  <c r="L8" i="4" s="1"/>
  <c r="M3" i="4"/>
  <c r="M4" i="4"/>
  <c r="M8" i="4" s="1"/>
  <c r="O4" i="4"/>
  <c r="O3" i="4"/>
  <c r="O8" i="4" s="1"/>
</calcChain>
</file>

<file path=xl/sharedStrings.xml><?xml version="1.0" encoding="utf-8"?>
<sst xmlns="http://schemas.openxmlformats.org/spreadsheetml/2006/main" count="135" uniqueCount="68">
  <si>
    <t>DATE</t>
  </si>
  <si>
    <t>NO. OF</t>
  </si>
  <si>
    <t>TOTAL</t>
  </si>
  <si>
    <t>PAPER</t>
  </si>
  <si>
    <t>ACQUIRED</t>
  </si>
  <si>
    <t>SHARES</t>
  </si>
  <si>
    <t>SECURITY</t>
  </si>
  <si>
    <t>PRICE</t>
  </si>
  <si>
    <t>COST</t>
  </si>
  <si>
    <t>PROFITS</t>
  </si>
  <si>
    <t>LOSSES</t>
  </si>
  <si>
    <t>ADDITIONAL PURCHASES</t>
  </si>
  <si>
    <t>REASON FOR PURCHASE</t>
  </si>
  <si>
    <t>PRIME OBJECTIVE, ETC.</t>
  </si>
  <si>
    <t>Ticker</t>
  </si>
  <si>
    <t>Security</t>
  </si>
  <si>
    <t>Trade Date</t>
  </si>
  <si>
    <t>Quantity</t>
  </si>
  <si>
    <t>Price</t>
  </si>
  <si>
    <t>Fees</t>
  </si>
  <si>
    <t>Amount</t>
  </si>
  <si>
    <t>Date Sold</t>
  </si>
  <si>
    <t>Loss</t>
  </si>
  <si>
    <t>Gain</t>
  </si>
  <si>
    <t>Days Held</t>
  </si>
  <si>
    <t>% Change</t>
  </si>
  <si>
    <t>PORTFOLIO - Securities</t>
  </si>
  <si>
    <t>XYZ</t>
  </si>
  <si>
    <t>XYZ Company</t>
  </si>
  <si>
    <t>ABC</t>
  </si>
  <si>
    <t>ABC Holdings</t>
  </si>
  <si>
    <t>TOTALS:</t>
  </si>
  <si>
    <t>Avergage:</t>
  </si>
  <si>
    <t>Barron's</t>
  </si>
  <si>
    <t>St Louis FRB</t>
  </si>
  <si>
    <t>Net</t>
  </si>
  <si>
    <t>%</t>
  </si>
  <si>
    <t>NYSE</t>
  </si>
  <si>
    <t>CBOE</t>
  </si>
  <si>
    <t>90-Day</t>
  </si>
  <si>
    <t>Week %</t>
  </si>
  <si>
    <t>Change</t>
  </si>
  <si>
    <t>New</t>
  </si>
  <si>
    <t>Put/Call</t>
  </si>
  <si>
    <t>Treas.</t>
  </si>
  <si>
    <t>Yield</t>
  </si>
  <si>
    <t>Week End</t>
  </si>
  <si>
    <t>DJIA</t>
  </si>
  <si>
    <t>Week</t>
  </si>
  <si>
    <t>On Fri**</t>
  </si>
  <si>
    <t>Next Mon*</t>
  </si>
  <si>
    <t>S&amp;P 500</t>
  </si>
  <si>
    <t>NASDAQ</t>
  </si>
  <si>
    <t>Adv</t>
  </si>
  <si>
    <t>Decl</t>
  </si>
  <si>
    <t>Highs</t>
  </si>
  <si>
    <t>Lows</t>
  </si>
  <si>
    <t>Ratio</t>
  </si>
  <si>
    <t>Rate</t>
  </si>
  <si>
    <t>A/D</t>
  </si>
  <si>
    <t>D/A</t>
  </si>
  <si>
    <t>Spread</t>
  </si>
  <si>
    <t>* On Monday holidays, the following Tuesday is included in the Monday figure</t>
  </si>
  <si>
    <t>** On Friday holidays, the preceding Thursday is included in the Friday figure</t>
  </si>
  <si>
    <t>Bold  Red = Down Friday, Down Monday</t>
  </si>
  <si>
    <t>30-Year</t>
  </si>
  <si>
    <t>PORFOLIO AT START OF 2020</t>
  </si>
  <si>
    <t>PORFOLIO AT END OF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</si>
</sst>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/d/yy;@"/>
    <numFmt numFmtId="165" formatCode="&quot;$&quot;#,##0.00"/>
    <numFmt numFmtId="166" formatCode="&quot;$&quot;#,##0.00;[Red]\–\ &quot;$&quot;#,##0.00"/>
    <numFmt numFmtId="167" formatCode="0.0%;[Red]\–\ 0.0%"/>
    <numFmt numFmtId="168" formatCode="0.00%;[Red]\—\ 0.00%"/>
    <numFmt numFmtId="169" formatCode="\+\ #,##0.00;[Red]\–\ #,##0.00"/>
    <numFmt numFmtId="170" formatCode="0.0%"/>
  </numFmts>
  <fonts count="18" x14ac:knownFonts="1">
    <font>
      <sz val="10"/>
      <name val="Arial"/>
    </font>
    <font>
      <sz val="10"/>
      <name val="Arial"/>
    </font>
    <font>
      <sz val="8"/>
      <name val="Arial"/>
    </font>
    <font>
      <u/>
      <sz val="10"/>
      <color indexed="12"/>
      <name val="Arial"/>
    </font>
    <font>
      <b/>
      <sz val="8"/>
      <name val="Arial Narrow"/>
      <family val="2"/>
    </font>
    <font>
      <b/>
      <sz val="16"/>
      <name val="Arial Narrow"/>
      <family val="2"/>
    </font>
    <font>
      <b/>
      <sz val="6"/>
      <name val="Arial Narrow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</font>
    <font>
      <u/>
      <sz val="8"/>
      <color indexed="12"/>
      <name val="Arial"/>
    </font>
    <font>
      <b/>
      <i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Arial Unicode MS"/>
    </font>
    <font>
      <sz val="8"/>
      <name val="Arial Unicode MS"/>
      <family val="2"/>
    </font>
    <font>
      <b/>
      <i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top"/>
    </xf>
    <xf numFmtId="0" fontId="8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164" fontId="8" fillId="0" borderId="0" xfId="0" applyNumberFormat="1" applyFont="1"/>
    <xf numFmtId="165" fontId="8" fillId="0" borderId="0" xfId="0" applyNumberFormat="1" applyFont="1"/>
    <xf numFmtId="166" fontId="8" fillId="0" borderId="0" xfId="0" applyNumberFormat="1" applyFont="1"/>
    <xf numFmtId="1" fontId="8" fillId="0" borderId="0" xfId="0" applyNumberFormat="1" applyFont="1"/>
    <xf numFmtId="167" fontId="8" fillId="0" borderId="0" xfId="2" applyNumberFormat="1" applyFont="1"/>
    <xf numFmtId="0" fontId="8" fillId="0" borderId="0" xfId="0" applyFont="1" applyFill="1"/>
    <xf numFmtId="0" fontId="8" fillId="0" borderId="0" xfId="0" applyFont="1" applyFill="1" applyAlignment="1">
      <alignment wrapText="1"/>
    </xf>
    <xf numFmtId="164" fontId="8" fillId="0" borderId="0" xfId="0" applyNumberFormat="1" applyFont="1" applyFill="1"/>
    <xf numFmtId="165" fontId="8" fillId="0" borderId="0" xfId="0" applyNumberFormat="1" applyFont="1" applyFill="1"/>
    <xf numFmtId="166" fontId="8" fillId="0" borderId="0" xfId="0" applyNumberFormat="1" applyFont="1" applyFill="1"/>
    <xf numFmtId="1" fontId="8" fillId="0" borderId="0" xfId="0" applyNumberFormat="1" applyFont="1" applyFill="1"/>
    <xf numFmtId="165" fontId="9" fillId="0" borderId="0" xfId="0" applyNumberFormat="1" applyFont="1" applyAlignment="1">
      <alignment horizontal="right"/>
    </xf>
    <xf numFmtId="166" fontId="9" fillId="0" borderId="0" xfId="0" applyNumberFormat="1" applyFont="1"/>
    <xf numFmtId="0" fontId="9" fillId="0" borderId="0" xfId="0" applyFont="1" applyAlignment="1">
      <alignment horizontal="right"/>
    </xf>
    <xf numFmtId="167" fontId="9" fillId="0" borderId="0" xfId="0" applyNumberFormat="1" applyFont="1"/>
    <xf numFmtId="14" fontId="8" fillId="0" borderId="0" xfId="0" applyNumberFormat="1" applyFont="1" applyFill="1" applyAlignment="1"/>
    <xf numFmtId="0" fontId="2" fillId="0" borderId="0" xfId="0" applyFont="1"/>
    <xf numFmtId="2" fontId="2" fillId="0" borderId="0" xfId="0" applyNumberFormat="1" applyFont="1" applyFill="1"/>
    <xf numFmtId="168" fontId="2" fillId="0" borderId="0" xfId="0" applyNumberFormat="1" applyFont="1" applyFill="1"/>
    <xf numFmtId="0" fontId="2" fillId="0" borderId="0" xfId="0" applyFont="1" applyFill="1"/>
    <xf numFmtId="0" fontId="9" fillId="0" borderId="0" xfId="0" applyFont="1"/>
    <xf numFmtId="2" fontId="9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1" fillId="0" borderId="0" xfId="1" applyFont="1" applyFill="1" applyAlignment="1" applyProtection="1">
      <alignment horizontal="center"/>
    </xf>
    <xf numFmtId="2" fontId="9" fillId="0" borderId="0" xfId="0" applyNumberFormat="1" applyFont="1" applyFill="1"/>
    <xf numFmtId="168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5" fontId="2" fillId="0" borderId="0" xfId="0" applyNumberFormat="1" applyFont="1" applyFill="1" applyAlignment="1"/>
    <xf numFmtId="2" fontId="13" fillId="0" borderId="0" xfId="0" applyNumberFormat="1" applyFont="1" applyAlignment="1">
      <alignment horizontal="right" wrapText="1"/>
    </xf>
    <xf numFmtId="2" fontId="2" fillId="0" borderId="0" xfId="0" applyNumberFormat="1" applyFont="1" applyAlignment="1"/>
    <xf numFmtId="2" fontId="8" fillId="0" borderId="0" xfId="0" applyNumberFormat="1" applyFont="1" applyFill="1"/>
    <xf numFmtId="2" fontId="2" fillId="0" borderId="0" xfId="0" applyNumberFormat="1" applyFont="1"/>
    <xf numFmtId="169" fontId="2" fillId="0" borderId="0" xfId="0" applyNumberFormat="1" applyFont="1"/>
    <xf numFmtId="2" fontId="15" fillId="0" borderId="0" xfId="0" applyNumberFormat="1" applyFont="1" applyFill="1"/>
    <xf numFmtId="0" fontId="14" fillId="0" borderId="0" xfId="0" applyFont="1"/>
    <xf numFmtId="0" fontId="16" fillId="0" borderId="0" xfId="0" applyFont="1" applyFill="1"/>
    <xf numFmtId="14" fontId="15" fillId="0" borderId="0" xfId="0" applyNumberFormat="1" applyFont="1" applyFill="1"/>
    <xf numFmtId="164" fontId="2" fillId="0" borderId="0" xfId="0" applyNumberFormat="1" applyFont="1" applyFill="1"/>
    <xf numFmtId="14" fontId="2" fillId="0" borderId="0" xfId="0" applyNumberFormat="1" applyFont="1"/>
    <xf numFmtId="10" fontId="2" fillId="0" borderId="0" xfId="0" applyNumberFormat="1" applyFont="1"/>
    <xf numFmtId="17" fontId="2" fillId="0" borderId="0" xfId="0" applyNumberFormat="1" applyFont="1"/>
    <xf numFmtId="10" fontId="2" fillId="0" borderId="0" xfId="2" applyNumberFormat="1" applyFont="1"/>
    <xf numFmtId="170" fontId="2" fillId="0" borderId="0" xfId="2" applyNumberFormat="1" applyFont="1" applyFill="1"/>
    <xf numFmtId="4" fontId="2" fillId="0" borderId="0" xfId="0" applyNumberFormat="1" applyFont="1"/>
    <xf numFmtId="15" fontId="17" fillId="0" borderId="0" xfId="0" applyNumberFormat="1" applyFont="1" applyFill="1" applyAlignment="1"/>
    <xf numFmtId="169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/>
    <xf numFmtId="15" fontId="8" fillId="0" borderId="0" xfId="0" applyNumberFormat="1" applyFont="1" applyFill="1" applyAlignment="1"/>
    <xf numFmtId="169" fontId="8" fillId="0" borderId="0" xfId="0" applyNumberFormat="1" applyFont="1" applyFill="1" applyAlignment="1"/>
    <xf numFmtId="2" fontId="8" fillId="0" borderId="0" xfId="0" applyNumberFormat="1" applyFont="1" applyFill="1" applyAlignment="1"/>
    <xf numFmtId="169" fontId="9" fillId="0" borderId="0" xfId="0" applyNumberFormat="1" applyFont="1" applyFill="1" applyAlignment="1"/>
    <xf numFmtId="2" fontId="13" fillId="0" borderId="0" xfId="0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vertical="top" wrapText="1"/>
    </xf>
    <xf numFmtId="168" fontId="8" fillId="0" borderId="0" xfId="2" applyNumberFormat="1" applyFont="1" applyFill="1" applyAlignment="1"/>
    <xf numFmtId="0" fontId="5" fillId="0" borderId="0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red.stlouisfed.org/data/WGS30YR.txt" TargetMode="External"/><Relationship Id="rId1" Type="http://schemas.openxmlformats.org/officeDocument/2006/relationships/hyperlink" Target="http://research.stlouisfed.org/fred2/data/WTB3MS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workbookViewId="0">
      <selection activeCell="A2" sqref="A2"/>
    </sheetView>
  </sheetViews>
  <sheetFormatPr defaultRowHeight="12.75" x14ac:dyDescent="0.2"/>
  <cols>
    <col min="1" max="2" width="6.7109375" customWidth="1"/>
    <col min="3" max="3" width="18.7109375" customWidth="1"/>
    <col min="4" max="4" width="4.7109375" customWidth="1"/>
    <col min="5" max="7" width="8.7109375" customWidth="1"/>
    <col min="8" max="9" width="9.140625" style="6" customWidth="1"/>
  </cols>
  <sheetData>
    <row r="1" spans="1:15" ht="20.25" x14ac:dyDescent="0.3">
      <c r="A1" s="72" t="s">
        <v>66</v>
      </c>
      <c r="B1" s="72"/>
      <c r="C1" s="72"/>
      <c r="D1" s="72"/>
      <c r="E1" s="72"/>
      <c r="F1" s="72"/>
      <c r="G1" s="72"/>
      <c r="I1" s="72" t="s">
        <v>67</v>
      </c>
      <c r="J1" s="72"/>
      <c r="K1" s="72"/>
      <c r="L1" s="72"/>
      <c r="M1" s="72"/>
      <c r="N1" s="72"/>
      <c r="O1" s="72"/>
    </row>
    <row r="2" spans="1:15" x14ac:dyDescent="0.2">
      <c r="I2"/>
    </row>
    <row r="3" spans="1:15" x14ac:dyDescent="0.2">
      <c r="A3" s="4" t="s">
        <v>0</v>
      </c>
      <c r="B3" s="4" t="s">
        <v>1</v>
      </c>
      <c r="C3" s="73" t="s">
        <v>6</v>
      </c>
      <c r="D3" s="73" t="s">
        <v>7</v>
      </c>
      <c r="E3" s="4" t="s">
        <v>2</v>
      </c>
      <c r="F3" s="4" t="s">
        <v>3</v>
      </c>
      <c r="G3" s="4" t="s">
        <v>3</v>
      </c>
      <c r="I3" s="4" t="s">
        <v>0</v>
      </c>
      <c r="J3" s="4" t="s">
        <v>1</v>
      </c>
      <c r="K3" s="73" t="s">
        <v>6</v>
      </c>
      <c r="L3" s="73" t="s">
        <v>7</v>
      </c>
      <c r="M3" s="4" t="s">
        <v>2</v>
      </c>
      <c r="N3" s="4" t="s">
        <v>3</v>
      </c>
      <c r="O3" s="4" t="s">
        <v>3</v>
      </c>
    </row>
    <row r="4" spans="1:15" x14ac:dyDescent="0.2">
      <c r="A4" s="5" t="s">
        <v>4</v>
      </c>
      <c r="B4" s="5" t="s">
        <v>5</v>
      </c>
      <c r="C4" s="74"/>
      <c r="D4" s="74"/>
      <c r="E4" s="5" t="s">
        <v>8</v>
      </c>
      <c r="F4" s="5" t="s">
        <v>9</v>
      </c>
      <c r="G4" s="5" t="s">
        <v>10</v>
      </c>
      <c r="I4" s="5" t="s">
        <v>4</v>
      </c>
      <c r="J4" s="5" t="s">
        <v>5</v>
      </c>
      <c r="K4" s="74"/>
      <c r="L4" s="74"/>
      <c r="M4" s="5" t="s">
        <v>8</v>
      </c>
      <c r="N4" s="5" t="s">
        <v>9</v>
      </c>
      <c r="O4" s="5" t="s">
        <v>10</v>
      </c>
    </row>
    <row r="5" spans="1:15" ht="18.95" customHeight="1" x14ac:dyDescent="0.2">
      <c r="A5" s="1"/>
      <c r="B5" s="1"/>
      <c r="C5" s="1"/>
      <c r="D5" s="1"/>
      <c r="E5" s="3"/>
      <c r="F5" s="3"/>
      <c r="G5" s="3"/>
      <c r="I5" s="1"/>
      <c r="J5" s="1"/>
      <c r="K5" s="1"/>
      <c r="L5" s="1"/>
      <c r="M5" s="3"/>
      <c r="N5" s="3"/>
      <c r="O5" s="3"/>
    </row>
    <row r="6" spans="1:15" ht="18.95" customHeight="1" x14ac:dyDescent="0.2">
      <c r="A6" s="1"/>
      <c r="B6" s="1"/>
      <c r="C6" s="1"/>
      <c r="D6" s="1"/>
      <c r="E6" s="1"/>
      <c r="F6" s="1"/>
      <c r="G6" s="1"/>
      <c r="I6" s="1"/>
      <c r="J6" s="1"/>
      <c r="K6" s="1"/>
      <c r="L6" s="1"/>
      <c r="M6" s="1"/>
      <c r="N6" s="1"/>
      <c r="O6" s="1"/>
    </row>
    <row r="7" spans="1:15" ht="18.95" customHeight="1" x14ac:dyDescent="0.2">
      <c r="A7" s="1"/>
      <c r="B7" s="1"/>
      <c r="C7" s="1"/>
      <c r="D7" s="1"/>
      <c r="E7" s="1"/>
      <c r="F7" s="1"/>
      <c r="G7" s="1"/>
      <c r="I7" s="1"/>
      <c r="J7" s="1"/>
      <c r="K7" s="1"/>
      <c r="L7" s="1"/>
      <c r="M7" s="1"/>
      <c r="N7" s="1"/>
      <c r="O7" s="1"/>
    </row>
    <row r="8" spans="1:15" ht="18.95" customHeight="1" x14ac:dyDescent="0.2">
      <c r="A8" s="1"/>
      <c r="B8" s="1"/>
      <c r="C8" s="1"/>
      <c r="D8" s="1"/>
      <c r="E8" s="1"/>
      <c r="F8" s="1"/>
      <c r="G8" s="1"/>
      <c r="I8" s="1"/>
      <c r="J8" s="1"/>
      <c r="K8" s="1"/>
      <c r="L8" s="1"/>
      <c r="M8" s="1"/>
      <c r="N8" s="1"/>
      <c r="O8" s="1"/>
    </row>
    <row r="9" spans="1:15" ht="18.95" customHeight="1" x14ac:dyDescent="0.2">
      <c r="A9" s="1"/>
      <c r="B9" s="1"/>
      <c r="C9" s="1"/>
      <c r="D9" s="1"/>
      <c r="E9" s="1"/>
      <c r="F9" s="1"/>
      <c r="G9" s="1"/>
      <c r="I9" s="1"/>
      <c r="J9" s="1"/>
      <c r="K9" s="1"/>
      <c r="L9" s="1"/>
      <c r="M9" s="1"/>
      <c r="N9" s="1"/>
      <c r="O9" s="1"/>
    </row>
    <row r="10" spans="1:15" ht="18.95" customHeight="1" x14ac:dyDescent="0.2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</row>
    <row r="11" spans="1:15" ht="18.95" customHeight="1" x14ac:dyDescent="0.2">
      <c r="A11" s="1"/>
      <c r="B11" s="1"/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  <c r="O11" s="1"/>
    </row>
    <row r="12" spans="1:15" ht="18.95" customHeight="1" x14ac:dyDescent="0.2">
      <c r="A12" s="1"/>
      <c r="B12" s="1"/>
      <c r="C12" s="1"/>
      <c r="D12" s="1"/>
      <c r="E12" s="1"/>
      <c r="F12" s="1"/>
      <c r="G12" s="1"/>
      <c r="I12" s="1"/>
      <c r="J12" s="1"/>
      <c r="K12" s="1"/>
      <c r="L12" s="1"/>
      <c r="M12" s="1"/>
      <c r="N12" s="1"/>
      <c r="O12" s="1"/>
    </row>
    <row r="13" spans="1:15" ht="18.95" customHeight="1" x14ac:dyDescent="0.2">
      <c r="A13" s="1"/>
      <c r="B13" s="1"/>
      <c r="C13" s="1"/>
      <c r="D13" s="1"/>
      <c r="E13" s="1"/>
      <c r="F13" s="1"/>
      <c r="G13" s="1"/>
      <c r="I13" s="1"/>
      <c r="J13" s="1"/>
      <c r="K13" s="1"/>
      <c r="L13" s="1"/>
      <c r="M13" s="1"/>
      <c r="N13" s="1"/>
      <c r="O13" s="1"/>
    </row>
    <row r="14" spans="1:15" ht="18.95" customHeight="1" x14ac:dyDescent="0.2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</row>
    <row r="15" spans="1:15" ht="18.95" customHeight="1" x14ac:dyDescent="0.2">
      <c r="A15" s="1"/>
      <c r="B15" s="1"/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  <c r="O15" s="1"/>
    </row>
    <row r="16" spans="1:15" ht="18.95" customHeight="1" x14ac:dyDescent="0.2">
      <c r="A16" s="1"/>
      <c r="B16" s="1"/>
      <c r="C16" s="1"/>
      <c r="D16" s="1"/>
      <c r="E16" s="1"/>
      <c r="F16" s="1"/>
      <c r="G16" s="1"/>
      <c r="I16" s="1"/>
      <c r="J16" s="1"/>
      <c r="K16" s="1"/>
      <c r="L16" s="1"/>
      <c r="M16" s="1"/>
      <c r="N16" s="1"/>
      <c r="O16" s="1"/>
    </row>
    <row r="17" spans="1:15" ht="18.95" customHeight="1" x14ac:dyDescent="0.2">
      <c r="A17" s="1"/>
      <c r="B17" s="1"/>
      <c r="C17" s="1"/>
      <c r="D17" s="1"/>
      <c r="E17" s="1"/>
      <c r="F17" s="1"/>
      <c r="G17" s="1"/>
      <c r="I17" s="1"/>
      <c r="J17" s="1"/>
      <c r="K17" s="1"/>
      <c r="L17" s="1"/>
      <c r="M17" s="1"/>
      <c r="N17" s="1"/>
      <c r="O17" s="1"/>
    </row>
    <row r="18" spans="1:15" ht="18.95" customHeight="1" x14ac:dyDescent="0.2">
      <c r="A18" s="1"/>
      <c r="B18" s="1"/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  <c r="O18" s="1"/>
    </row>
    <row r="19" spans="1:15" ht="18.95" customHeight="1" x14ac:dyDescent="0.2">
      <c r="A19" s="1"/>
      <c r="B19" s="1"/>
      <c r="C19" s="1"/>
      <c r="D19" s="1"/>
      <c r="E19" s="1"/>
      <c r="F19" s="1"/>
      <c r="G19" s="1"/>
      <c r="I19" s="1"/>
      <c r="J19" s="1"/>
      <c r="K19" s="1"/>
      <c r="L19" s="1"/>
      <c r="M19" s="1"/>
      <c r="N19" s="1"/>
      <c r="O19" s="1"/>
    </row>
    <row r="20" spans="1:15" ht="18.95" customHeight="1" x14ac:dyDescent="0.2">
      <c r="A20" s="1"/>
      <c r="B20" s="1"/>
      <c r="C20" s="1"/>
      <c r="D20" s="1"/>
      <c r="E20" s="1"/>
      <c r="F20" s="1"/>
      <c r="G20" s="1"/>
      <c r="I20" s="1"/>
      <c r="J20" s="1"/>
      <c r="K20" s="1"/>
      <c r="L20" s="1"/>
      <c r="M20" s="1"/>
      <c r="N20" s="1"/>
      <c r="O20" s="1"/>
    </row>
    <row r="21" spans="1:15" ht="18.95" customHeight="1" x14ac:dyDescent="0.2">
      <c r="A21" s="1"/>
      <c r="B21" s="1"/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O21" s="1"/>
    </row>
    <row r="22" spans="1:15" ht="18.95" customHeight="1" x14ac:dyDescent="0.2">
      <c r="A22" s="1"/>
      <c r="B22" s="1"/>
      <c r="C22" s="1"/>
      <c r="D22" s="1"/>
      <c r="E22" s="1"/>
      <c r="F22" s="1"/>
      <c r="G22" s="1"/>
      <c r="I22" s="1"/>
      <c r="J22" s="1"/>
      <c r="K22" s="1"/>
      <c r="L22" s="1"/>
      <c r="M22" s="1"/>
      <c r="N22" s="1"/>
      <c r="O22" s="1"/>
    </row>
    <row r="23" spans="1:15" ht="18.95" customHeight="1" x14ac:dyDescent="0.2">
      <c r="A23" s="1"/>
      <c r="B23" s="1"/>
      <c r="C23" s="1"/>
      <c r="D23" s="1"/>
      <c r="E23" s="1"/>
      <c r="F23" s="1"/>
      <c r="G23" s="1"/>
      <c r="I23" s="1"/>
      <c r="J23" s="1"/>
      <c r="K23" s="1"/>
      <c r="L23" s="1"/>
      <c r="M23" s="1"/>
      <c r="N23" s="1"/>
      <c r="O23" s="1"/>
    </row>
    <row r="24" spans="1:15" ht="18.95" customHeight="1" x14ac:dyDescent="0.2">
      <c r="A24" s="1"/>
      <c r="B24" s="1"/>
      <c r="C24" s="1"/>
      <c r="D24" s="1"/>
      <c r="E24" s="1"/>
      <c r="F24" s="1"/>
      <c r="G24" s="1"/>
      <c r="I24" s="1"/>
      <c r="J24" s="1"/>
      <c r="K24" s="1"/>
      <c r="L24" s="1"/>
      <c r="M24" s="1"/>
      <c r="N24" s="1"/>
      <c r="O24" s="1"/>
    </row>
    <row r="25" spans="1:15" ht="18.95" customHeight="1" x14ac:dyDescent="0.2">
      <c r="A25" s="1"/>
      <c r="B25" s="1"/>
      <c r="C25" s="1"/>
      <c r="D25" s="1"/>
      <c r="E25" s="1"/>
      <c r="F25" s="1"/>
      <c r="G25" s="1"/>
      <c r="I25" s="1"/>
      <c r="J25" s="1"/>
      <c r="K25" s="1"/>
      <c r="L25" s="1"/>
      <c r="M25" s="1"/>
      <c r="N25" s="1"/>
      <c r="O25" s="1"/>
    </row>
    <row r="26" spans="1:15" ht="18.95" customHeight="1" x14ac:dyDescent="0.2">
      <c r="A26" s="1"/>
      <c r="B26" s="1"/>
      <c r="C26" s="1"/>
      <c r="D26" s="1"/>
      <c r="E26" s="1"/>
      <c r="F26" s="1"/>
      <c r="G26" s="1"/>
      <c r="I26" s="1"/>
      <c r="J26" s="1"/>
      <c r="K26" s="1"/>
      <c r="L26" s="1"/>
      <c r="M26" s="1"/>
      <c r="N26" s="1"/>
      <c r="O26" s="1"/>
    </row>
    <row r="27" spans="1:15" ht="18.95" customHeight="1" x14ac:dyDescent="0.2">
      <c r="A27" s="1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  <c r="N27" s="1"/>
      <c r="O27" s="1"/>
    </row>
    <row r="28" spans="1:15" ht="18.95" customHeight="1" x14ac:dyDescent="0.2">
      <c r="A28" s="1"/>
      <c r="B28" s="1"/>
      <c r="C28" s="1"/>
      <c r="D28" s="1"/>
      <c r="E28" s="1"/>
      <c r="F28" s="1"/>
      <c r="G28" s="1"/>
      <c r="I28" s="1"/>
      <c r="J28" s="1"/>
      <c r="K28" s="1"/>
      <c r="L28" s="1"/>
      <c r="M28" s="1"/>
      <c r="N28" s="1"/>
      <c r="O28" s="1"/>
    </row>
    <row r="29" spans="1:15" ht="18.95" customHeight="1" x14ac:dyDescent="0.2">
      <c r="A29" s="1"/>
      <c r="B29" s="1"/>
      <c r="C29" s="1"/>
      <c r="D29" s="1"/>
      <c r="E29" s="1"/>
      <c r="F29" s="1"/>
      <c r="G29" s="1"/>
      <c r="I29" s="1"/>
      <c r="J29" s="1"/>
      <c r="K29" s="1"/>
      <c r="L29" s="1"/>
      <c r="M29" s="1"/>
      <c r="N29" s="1"/>
      <c r="O29" s="1"/>
    </row>
    <row r="30" spans="1:15" ht="18.95" customHeight="1" x14ac:dyDescent="0.2">
      <c r="A30" s="1"/>
      <c r="B30" s="1"/>
      <c r="C30" s="1"/>
      <c r="D30" s="1"/>
      <c r="E30" s="1"/>
      <c r="F30" s="1"/>
      <c r="G30" s="1"/>
      <c r="I30" s="1"/>
      <c r="J30" s="1"/>
      <c r="K30" s="1"/>
      <c r="L30" s="1"/>
      <c r="M30" s="1"/>
      <c r="N30" s="1"/>
      <c r="O30" s="1"/>
    </row>
    <row r="31" spans="1:15" ht="18.95" customHeight="1" x14ac:dyDescent="0.2">
      <c r="A31" s="1"/>
      <c r="B31" s="1"/>
      <c r="C31" s="1"/>
      <c r="D31" s="1"/>
      <c r="E31" s="1"/>
      <c r="F31" s="1"/>
      <c r="G31" s="1"/>
      <c r="I31" s="1"/>
      <c r="J31" s="1"/>
      <c r="K31" s="1"/>
      <c r="L31" s="1"/>
      <c r="M31" s="1"/>
      <c r="N31" s="1"/>
      <c r="O31" s="1"/>
    </row>
    <row r="32" spans="1:15" x14ac:dyDescent="0.2">
      <c r="A32" s="6"/>
      <c r="B32" s="6"/>
      <c r="C32" s="6"/>
      <c r="D32" s="6"/>
      <c r="E32" s="6"/>
      <c r="F32" s="6"/>
      <c r="G32" s="6"/>
      <c r="J32" s="6"/>
      <c r="K32" s="6"/>
      <c r="L32" s="6"/>
      <c r="M32" s="6"/>
      <c r="N32" s="6"/>
      <c r="O32" s="6"/>
    </row>
    <row r="33" spans="1:15" x14ac:dyDescent="0.2">
      <c r="A33" s="7"/>
      <c r="B33" s="6"/>
      <c r="C33" s="6"/>
      <c r="D33" s="6"/>
      <c r="E33" s="6"/>
      <c r="F33" s="6"/>
      <c r="G33" s="6"/>
      <c r="I33" s="7"/>
      <c r="J33" s="6"/>
      <c r="K33" s="6"/>
      <c r="L33" s="6"/>
      <c r="M33" s="6"/>
      <c r="N33" s="6"/>
      <c r="O33" s="6"/>
    </row>
    <row r="34" spans="1:15" x14ac:dyDescent="0.2">
      <c r="A34" s="6"/>
      <c r="B34" s="6"/>
      <c r="C34" s="6"/>
      <c r="D34" s="6"/>
      <c r="E34" s="6"/>
      <c r="F34" s="6"/>
      <c r="G34" s="6"/>
    </row>
    <row r="35" spans="1:15" x14ac:dyDescent="0.2">
      <c r="A35" s="6"/>
      <c r="B35" s="6"/>
      <c r="C35" s="6"/>
      <c r="D35" s="6"/>
      <c r="E35" s="6"/>
      <c r="F35" s="6"/>
      <c r="G35" s="6"/>
    </row>
  </sheetData>
  <mergeCells count="6">
    <mergeCell ref="A1:G1"/>
    <mergeCell ref="C3:C4"/>
    <mergeCell ref="D3:D4"/>
    <mergeCell ref="I1:O1"/>
    <mergeCell ref="K3:K4"/>
    <mergeCell ref="L3:L4"/>
  </mergeCells>
  <phoneticPr fontId="2" type="noConversion"/>
  <pageMargins left="0.3" right="0.3" top="0.3" bottom="0.3" header="0" footer="0"/>
  <pageSetup scale="97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workbookViewId="0">
      <selection activeCell="A2" sqref="A2"/>
    </sheetView>
  </sheetViews>
  <sheetFormatPr defaultRowHeight="12.75" x14ac:dyDescent="0.2"/>
  <cols>
    <col min="1" max="2" width="10.7109375" customWidth="1"/>
    <col min="3" max="3" width="40.7109375" customWidth="1"/>
    <col min="4" max="4" width="8.7109375" customWidth="1"/>
    <col min="5" max="9" width="10.7109375" customWidth="1"/>
    <col min="10" max="10" width="40.7109375" customWidth="1"/>
    <col min="11" max="11" width="8.7109375" customWidth="1"/>
    <col min="12" max="14" width="10.7109375" customWidth="1"/>
  </cols>
  <sheetData>
    <row r="1" spans="1:14" ht="20.25" x14ac:dyDescent="0.3">
      <c r="A1" s="72" t="s">
        <v>66</v>
      </c>
      <c r="B1" s="72"/>
      <c r="C1" s="72"/>
      <c r="D1" s="72"/>
      <c r="E1" s="72"/>
      <c r="F1" s="72"/>
      <c r="G1" s="72"/>
      <c r="H1" s="72" t="s">
        <v>67</v>
      </c>
      <c r="I1" s="72"/>
      <c r="J1" s="72"/>
      <c r="K1" s="72"/>
      <c r="L1" s="72"/>
      <c r="M1" s="72"/>
      <c r="N1" s="72"/>
    </row>
    <row r="3" spans="1:14" ht="13.5" x14ac:dyDescent="0.25">
      <c r="A3" s="2" t="s">
        <v>0</v>
      </c>
      <c r="B3" s="2" t="s">
        <v>1</v>
      </c>
      <c r="C3" s="75" t="s">
        <v>6</v>
      </c>
      <c r="D3" s="75" t="s">
        <v>7</v>
      </c>
      <c r="E3" s="2" t="s">
        <v>2</v>
      </c>
      <c r="F3" s="2" t="s">
        <v>3</v>
      </c>
      <c r="G3" s="2" t="s">
        <v>3</v>
      </c>
      <c r="H3" s="2" t="s">
        <v>0</v>
      </c>
      <c r="I3" s="2" t="s">
        <v>1</v>
      </c>
      <c r="J3" s="75" t="s">
        <v>6</v>
      </c>
      <c r="K3" s="75" t="s">
        <v>7</v>
      </c>
      <c r="L3" s="2" t="s">
        <v>2</v>
      </c>
      <c r="M3" s="2" t="s">
        <v>3</v>
      </c>
      <c r="N3" s="2" t="s">
        <v>3</v>
      </c>
    </row>
    <row r="4" spans="1:14" x14ac:dyDescent="0.2">
      <c r="A4" s="8" t="s">
        <v>4</v>
      </c>
      <c r="B4" s="8" t="s">
        <v>5</v>
      </c>
      <c r="C4" s="76"/>
      <c r="D4" s="76"/>
      <c r="E4" s="8" t="s">
        <v>8</v>
      </c>
      <c r="F4" s="8" t="s">
        <v>9</v>
      </c>
      <c r="G4" s="8" t="s">
        <v>10</v>
      </c>
      <c r="H4" s="8" t="s">
        <v>4</v>
      </c>
      <c r="I4" s="8" t="s">
        <v>5</v>
      </c>
      <c r="J4" s="76"/>
      <c r="K4" s="76"/>
      <c r="L4" s="8" t="s">
        <v>8</v>
      </c>
      <c r="M4" s="8" t="s">
        <v>9</v>
      </c>
      <c r="N4" s="8" t="s">
        <v>10</v>
      </c>
    </row>
    <row r="5" spans="1:14" ht="18.95" customHeight="1" x14ac:dyDescent="0.2">
      <c r="A5" s="1"/>
      <c r="B5" s="1"/>
      <c r="C5" s="1"/>
      <c r="D5" s="1"/>
      <c r="E5" s="3"/>
      <c r="F5" s="3"/>
      <c r="G5" s="3"/>
      <c r="H5" s="1"/>
      <c r="I5" s="1"/>
      <c r="J5" s="1"/>
      <c r="K5" s="1"/>
      <c r="L5" s="3"/>
      <c r="M5" s="3"/>
      <c r="N5" s="3"/>
    </row>
    <row r="6" spans="1:14" ht="18.9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.9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.9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.9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.9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9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.9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.9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.9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9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9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9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9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.9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9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9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9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.9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9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9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9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9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9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9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9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9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7"/>
      <c r="H42" s="7"/>
    </row>
  </sheetData>
  <mergeCells count="6">
    <mergeCell ref="A1:G1"/>
    <mergeCell ref="H1:N1"/>
    <mergeCell ref="C3:C4"/>
    <mergeCell ref="D3:D4"/>
    <mergeCell ref="J3:J4"/>
    <mergeCell ref="K3:K4"/>
  </mergeCells>
  <phoneticPr fontId="2" type="noConversion"/>
  <pageMargins left="0.25" right="0.25" top="0.25" bottom="0.25" header="0.5" footer="0.5"/>
  <pageSetup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workbookViewId="0">
      <selection sqref="A1:G31"/>
    </sheetView>
  </sheetViews>
  <sheetFormatPr defaultRowHeight="12.75" x14ac:dyDescent="0.2"/>
  <cols>
    <col min="1" max="2" width="6.7109375" customWidth="1"/>
    <col min="3" max="3" width="18.7109375" customWidth="1"/>
    <col min="4" max="4" width="4.7109375" customWidth="1"/>
    <col min="5" max="7" width="8.7109375" customWidth="1"/>
  </cols>
  <sheetData>
    <row r="1" spans="1:7" ht="20.25" x14ac:dyDescent="0.3">
      <c r="A1" s="72" t="s">
        <v>11</v>
      </c>
      <c r="B1" s="72"/>
      <c r="C1" s="72"/>
      <c r="D1" s="72"/>
      <c r="E1" s="72"/>
      <c r="F1" s="72"/>
      <c r="G1" s="72"/>
    </row>
    <row r="3" spans="1:7" x14ac:dyDescent="0.2">
      <c r="A3" s="4" t="s">
        <v>0</v>
      </c>
      <c r="B3" s="4" t="s">
        <v>1</v>
      </c>
      <c r="C3" s="73" t="s">
        <v>6</v>
      </c>
      <c r="D3" s="73" t="s">
        <v>7</v>
      </c>
      <c r="E3" s="4" t="s">
        <v>2</v>
      </c>
      <c r="F3" s="79" t="s">
        <v>12</v>
      </c>
      <c r="G3" s="80"/>
    </row>
    <row r="4" spans="1:7" x14ac:dyDescent="0.2">
      <c r="A4" s="5" t="s">
        <v>4</v>
      </c>
      <c r="B4" s="5" t="s">
        <v>5</v>
      </c>
      <c r="C4" s="74"/>
      <c r="D4" s="74"/>
      <c r="E4" s="5" t="s">
        <v>8</v>
      </c>
      <c r="F4" s="81" t="s">
        <v>13</v>
      </c>
      <c r="G4" s="82"/>
    </row>
    <row r="5" spans="1:7" ht="18.95" customHeight="1" x14ac:dyDescent="0.2">
      <c r="A5" s="1"/>
      <c r="B5" s="1"/>
      <c r="C5" s="1"/>
      <c r="D5" s="1"/>
      <c r="E5" s="3"/>
      <c r="F5" s="77"/>
      <c r="G5" s="78"/>
    </row>
    <row r="6" spans="1:7" ht="18.95" customHeight="1" x14ac:dyDescent="0.2">
      <c r="A6" s="1"/>
      <c r="B6" s="1"/>
      <c r="C6" s="1"/>
      <c r="D6" s="1"/>
      <c r="E6" s="1"/>
      <c r="F6" s="77"/>
      <c r="G6" s="78"/>
    </row>
    <row r="7" spans="1:7" ht="18.95" customHeight="1" x14ac:dyDescent="0.2">
      <c r="A7" s="1"/>
      <c r="B7" s="1"/>
      <c r="C7" s="1"/>
      <c r="D7" s="1"/>
      <c r="E7" s="1"/>
      <c r="F7" s="77"/>
      <c r="G7" s="78"/>
    </row>
    <row r="8" spans="1:7" ht="18.95" customHeight="1" x14ac:dyDescent="0.2">
      <c r="A8" s="1"/>
      <c r="B8" s="1"/>
      <c r="C8" s="1"/>
      <c r="D8" s="1"/>
      <c r="E8" s="1"/>
      <c r="F8" s="77"/>
      <c r="G8" s="78"/>
    </row>
    <row r="9" spans="1:7" ht="18.95" customHeight="1" x14ac:dyDescent="0.2">
      <c r="A9" s="1"/>
      <c r="B9" s="1"/>
      <c r="C9" s="1"/>
      <c r="D9" s="1"/>
      <c r="E9" s="1"/>
      <c r="F9" s="77"/>
      <c r="G9" s="78"/>
    </row>
    <row r="10" spans="1:7" ht="18.95" customHeight="1" x14ac:dyDescent="0.2">
      <c r="A10" s="1"/>
      <c r="B10" s="1"/>
      <c r="C10" s="1"/>
      <c r="D10" s="1"/>
      <c r="E10" s="1"/>
      <c r="F10" s="77"/>
      <c r="G10" s="78"/>
    </row>
    <row r="11" spans="1:7" ht="18.95" customHeight="1" x14ac:dyDescent="0.2">
      <c r="A11" s="1"/>
      <c r="B11" s="1"/>
      <c r="C11" s="1"/>
      <c r="D11" s="1"/>
      <c r="E11" s="1"/>
      <c r="F11" s="77"/>
      <c r="G11" s="78"/>
    </row>
    <row r="12" spans="1:7" ht="18.95" customHeight="1" x14ac:dyDescent="0.2">
      <c r="A12" s="1"/>
      <c r="B12" s="1"/>
      <c r="C12" s="1"/>
      <c r="D12" s="1"/>
      <c r="E12" s="1"/>
      <c r="F12" s="77"/>
      <c r="G12" s="78"/>
    </row>
    <row r="13" spans="1:7" ht="18.95" customHeight="1" x14ac:dyDescent="0.2">
      <c r="A13" s="1"/>
      <c r="B13" s="1"/>
      <c r="C13" s="1"/>
      <c r="D13" s="1"/>
      <c r="E13" s="1"/>
      <c r="F13" s="77"/>
      <c r="G13" s="78"/>
    </row>
    <row r="14" spans="1:7" ht="18.95" customHeight="1" x14ac:dyDescent="0.2">
      <c r="A14" s="1"/>
      <c r="B14" s="1"/>
      <c r="C14" s="1"/>
      <c r="D14" s="1"/>
      <c r="E14" s="1"/>
      <c r="F14" s="77"/>
      <c r="G14" s="78"/>
    </row>
    <row r="15" spans="1:7" ht="18.95" customHeight="1" x14ac:dyDescent="0.2">
      <c r="A15" s="1"/>
      <c r="B15" s="1"/>
      <c r="C15" s="1"/>
      <c r="D15" s="1"/>
      <c r="E15" s="1"/>
      <c r="F15" s="77"/>
      <c r="G15" s="78"/>
    </row>
    <row r="16" spans="1:7" ht="18.95" customHeight="1" x14ac:dyDescent="0.2">
      <c r="A16" s="1"/>
      <c r="B16" s="1"/>
      <c r="C16" s="1"/>
      <c r="D16" s="1"/>
      <c r="E16" s="1"/>
      <c r="F16" s="77"/>
      <c r="G16" s="78"/>
    </row>
    <row r="17" spans="1:7" ht="18.95" customHeight="1" x14ac:dyDescent="0.2">
      <c r="A17" s="1"/>
      <c r="B17" s="1"/>
      <c r="C17" s="1"/>
      <c r="D17" s="1"/>
      <c r="E17" s="1"/>
      <c r="F17" s="77"/>
      <c r="G17" s="78"/>
    </row>
    <row r="18" spans="1:7" ht="18.95" customHeight="1" x14ac:dyDescent="0.2">
      <c r="A18" s="1"/>
      <c r="B18" s="1"/>
      <c r="C18" s="1"/>
      <c r="D18" s="1"/>
      <c r="E18" s="1"/>
      <c r="F18" s="77"/>
      <c r="G18" s="78"/>
    </row>
    <row r="19" spans="1:7" ht="18.95" customHeight="1" x14ac:dyDescent="0.2">
      <c r="A19" s="1"/>
      <c r="B19" s="1"/>
      <c r="C19" s="1"/>
      <c r="D19" s="1"/>
      <c r="E19" s="1"/>
      <c r="F19" s="77"/>
      <c r="G19" s="78"/>
    </row>
    <row r="20" spans="1:7" ht="18.95" customHeight="1" x14ac:dyDescent="0.2">
      <c r="A20" s="1"/>
      <c r="B20" s="1"/>
      <c r="C20" s="1"/>
      <c r="D20" s="1"/>
      <c r="E20" s="1"/>
      <c r="F20" s="77"/>
      <c r="G20" s="78"/>
    </row>
    <row r="21" spans="1:7" ht="18.95" customHeight="1" x14ac:dyDescent="0.2">
      <c r="A21" s="1"/>
      <c r="B21" s="1"/>
      <c r="C21" s="1"/>
      <c r="D21" s="1"/>
      <c r="E21" s="1"/>
      <c r="F21" s="77"/>
      <c r="G21" s="78"/>
    </row>
    <row r="22" spans="1:7" ht="18.95" customHeight="1" x14ac:dyDescent="0.2">
      <c r="A22" s="1"/>
      <c r="B22" s="1"/>
      <c r="C22" s="1"/>
      <c r="D22" s="1"/>
      <c r="E22" s="1"/>
      <c r="F22" s="77"/>
      <c r="G22" s="78"/>
    </row>
    <row r="23" spans="1:7" ht="18.95" customHeight="1" x14ac:dyDescent="0.2">
      <c r="A23" s="1"/>
      <c r="B23" s="1"/>
      <c r="C23" s="1"/>
      <c r="D23" s="1"/>
      <c r="E23" s="1"/>
      <c r="F23" s="77"/>
      <c r="G23" s="78"/>
    </row>
    <row r="24" spans="1:7" ht="18.95" customHeight="1" x14ac:dyDescent="0.2">
      <c r="A24" s="1"/>
      <c r="B24" s="1"/>
      <c r="C24" s="1"/>
      <c r="D24" s="1"/>
      <c r="E24" s="1"/>
      <c r="F24" s="77"/>
      <c r="G24" s="78"/>
    </row>
    <row r="25" spans="1:7" ht="18.95" customHeight="1" x14ac:dyDescent="0.2">
      <c r="A25" s="1"/>
      <c r="B25" s="1"/>
      <c r="C25" s="1"/>
      <c r="D25" s="1"/>
      <c r="E25" s="1"/>
      <c r="F25" s="77"/>
      <c r="G25" s="78"/>
    </row>
    <row r="26" spans="1:7" ht="18.95" customHeight="1" x14ac:dyDescent="0.2">
      <c r="A26" s="1"/>
      <c r="B26" s="1"/>
      <c r="C26" s="1"/>
      <c r="D26" s="1"/>
      <c r="E26" s="1"/>
      <c r="F26" s="77"/>
      <c r="G26" s="78"/>
    </row>
    <row r="27" spans="1:7" ht="18.95" customHeight="1" x14ac:dyDescent="0.2">
      <c r="A27" s="1"/>
      <c r="B27" s="1"/>
      <c r="C27" s="1"/>
      <c r="D27" s="1"/>
      <c r="E27" s="1"/>
      <c r="F27" s="77"/>
      <c r="G27" s="78"/>
    </row>
    <row r="28" spans="1:7" ht="18.95" customHeight="1" x14ac:dyDescent="0.2">
      <c r="A28" s="1"/>
      <c r="B28" s="1"/>
      <c r="C28" s="1"/>
      <c r="D28" s="1"/>
      <c r="E28" s="1"/>
      <c r="F28" s="77"/>
      <c r="G28" s="78"/>
    </row>
    <row r="29" spans="1:7" ht="18.95" customHeight="1" x14ac:dyDescent="0.2">
      <c r="A29" s="1"/>
      <c r="B29" s="1"/>
      <c r="C29" s="1"/>
      <c r="D29" s="1"/>
      <c r="E29" s="1"/>
      <c r="F29" s="77"/>
      <c r="G29" s="78"/>
    </row>
    <row r="30" spans="1:7" ht="18.95" customHeight="1" x14ac:dyDescent="0.2">
      <c r="A30" s="1"/>
      <c r="B30" s="1"/>
      <c r="C30" s="1"/>
      <c r="D30" s="1"/>
      <c r="E30" s="1"/>
      <c r="F30" s="77"/>
      <c r="G30" s="78"/>
    </row>
    <row r="31" spans="1:7" ht="18.95" customHeight="1" x14ac:dyDescent="0.2">
      <c r="A31" s="1"/>
      <c r="B31" s="1"/>
      <c r="C31" s="1"/>
      <c r="D31" s="1"/>
      <c r="E31" s="1"/>
      <c r="F31" s="77"/>
      <c r="G31" s="78"/>
    </row>
    <row r="32" spans="1:7" x14ac:dyDescent="0.2">
      <c r="A32" s="6"/>
      <c r="B32" s="6"/>
      <c r="C32" s="6"/>
      <c r="D32" s="6"/>
      <c r="E32" s="6"/>
      <c r="F32" s="6"/>
      <c r="G32" s="6"/>
    </row>
    <row r="33" spans="1:7" x14ac:dyDescent="0.2">
      <c r="A33" s="7"/>
      <c r="B33" s="6"/>
      <c r="C33" s="6"/>
      <c r="D33" s="6"/>
      <c r="E33" s="6"/>
      <c r="F33" s="6"/>
      <c r="G33" s="6"/>
    </row>
    <row r="34" spans="1:7" x14ac:dyDescent="0.2">
      <c r="A34" s="6"/>
      <c r="B34" s="6"/>
      <c r="C34" s="6"/>
      <c r="D34" s="6"/>
      <c r="E34" s="6"/>
      <c r="F34" s="6"/>
      <c r="G34" s="6"/>
    </row>
    <row r="35" spans="1:7" x14ac:dyDescent="0.2">
      <c r="A35" s="6"/>
      <c r="B35" s="6"/>
      <c r="C35" s="6"/>
      <c r="D35" s="6"/>
      <c r="E35" s="6"/>
      <c r="F35" s="6"/>
      <c r="G35" s="6"/>
    </row>
  </sheetData>
  <mergeCells count="32">
    <mergeCell ref="F24:G24"/>
    <mergeCell ref="F29:G29"/>
    <mergeCell ref="F30:G30"/>
    <mergeCell ref="F31:G31"/>
    <mergeCell ref="F25:G25"/>
    <mergeCell ref="F26:G26"/>
    <mergeCell ref="F27:G27"/>
    <mergeCell ref="F28:G28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11:G11"/>
    <mergeCell ref="A1:G1"/>
    <mergeCell ref="C3:C4"/>
    <mergeCell ref="D3:D4"/>
    <mergeCell ref="F3:G3"/>
    <mergeCell ref="F4:G4"/>
    <mergeCell ref="F5:G5"/>
    <mergeCell ref="F6:G6"/>
    <mergeCell ref="F7:G7"/>
    <mergeCell ref="F8:G8"/>
    <mergeCell ref="F9:G9"/>
    <mergeCell ref="F10:G10"/>
  </mergeCells>
  <phoneticPr fontId="2" type="noConversion"/>
  <pageMargins left="0.3" right="0.3" top="0.3" bottom="0.3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"/>
  <sheetViews>
    <sheetView workbookViewId="0">
      <selection activeCell="O8" sqref="O8"/>
    </sheetView>
  </sheetViews>
  <sheetFormatPr defaultColWidth="9.140625" defaultRowHeight="11.25" x14ac:dyDescent="0.2"/>
  <cols>
    <col min="1" max="1" width="6" style="9" bestFit="1" customWidth="1"/>
    <col min="2" max="2" width="20.7109375" style="9" customWidth="1"/>
    <col min="3" max="3" width="9.42578125" style="14" bestFit="1" customWidth="1"/>
    <col min="4" max="4" width="7.42578125" style="9" bestFit="1" customWidth="1"/>
    <col min="5" max="5" width="5.7109375" style="15" bestFit="1" customWidth="1"/>
    <col min="6" max="6" width="6.5703125" style="15" bestFit="1" customWidth="1"/>
    <col min="7" max="7" width="7.85546875" style="15" bestFit="1" customWidth="1"/>
    <col min="8" max="8" width="8.28515625" style="14" bestFit="1" customWidth="1"/>
    <col min="9" max="9" width="7.85546875" style="15" bestFit="1" customWidth="1"/>
    <col min="10" max="10" width="6.5703125" style="15" bestFit="1" customWidth="1"/>
    <col min="11" max="13" width="10.85546875" style="15" bestFit="1" customWidth="1"/>
    <col min="14" max="14" width="9" style="9" bestFit="1" customWidth="1"/>
    <col min="15" max="15" width="8.7109375" style="9" bestFit="1" customWidth="1"/>
    <col min="16" max="16384" width="9.140625" style="9"/>
  </cols>
  <sheetData>
    <row r="1" spans="1:15" ht="15.75" x14ac:dyDescent="0.25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x14ac:dyDescent="0.2">
      <c r="A2" s="10" t="s">
        <v>14</v>
      </c>
      <c r="B2" s="10" t="s">
        <v>15</v>
      </c>
      <c r="C2" s="11" t="s">
        <v>16</v>
      </c>
      <c r="D2" s="10" t="s">
        <v>17</v>
      </c>
      <c r="E2" s="12" t="s">
        <v>18</v>
      </c>
      <c r="F2" s="12" t="s">
        <v>19</v>
      </c>
      <c r="G2" s="12" t="s">
        <v>20</v>
      </c>
      <c r="H2" s="11" t="s">
        <v>21</v>
      </c>
      <c r="I2" s="12" t="s">
        <v>18</v>
      </c>
      <c r="J2" s="12" t="s">
        <v>19</v>
      </c>
      <c r="K2" s="12" t="s">
        <v>20</v>
      </c>
      <c r="L2" s="12" t="s">
        <v>22</v>
      </c>
      <c r="M2" s="12" t="s">
        <v>23</v>
      </c>
      <c r="N2" s="10" t="s">
        <v>24</v>
      </c>
      <c r="O2" s="10" t="s">
        <v>25</v>
      </c>
    </row>
    <row r="3" spans="1:15" x14ac:dyDescent="0.2">
      <c r="A3" s="9" t="s">
        <v>27</v>
      </c>
      <c r="B3" s="13" t="s">
        <v>28</v>
      </c>
      <c r="C3" s="14">
        <v>43404</v>
      </c>
      <c r="D3" s="9">
        <v>500</v>
      </c>
      <c r="E3" s="15">
        <v>10</v>
      </c>
      <c r="F3" s="15">
        <v>100</v>
      </c>
      <c r="G3" s="15">
        <f>D3*E3+F3</f>
        <v>5100</v>
      </c>
      <c r="H3" s="14">
        <v>43585</v>
      </c>
      <c r="I3" s="15">
        <v>20</v>
      </c>
      <c r="J3" s="15">
        <v>100</v>
      </c>
      <c r="K3" s="15">
        <f>D3*I3+J3</f>
        <v>10100</v>
      </c>
      <c r="L3" s="16" t="str">
        <f>IF(K3&lt;G3, K3-G3, "")</f>
        <v/>
      </c>
      <c r="M3" s="16">
        <f>IF(K3&gt;G3, K3-G3, "")</f>
        <v>5000</v>
      </c>
      <c r="N3" s="17">
        <f>H3-C3</f>
        <v>181</v>
      </c>
      <c r="O3" s="18">
        <f>K3/G3-1</f>
        <v>0.98039215686274517</v>
      </c>
    </row>
    <row r="4" spans="1:15" x14ac:dyDescent="0.2">
      <c r="A4" s="9" t="s">
        <v>29</v>
      </c>
      <c r="B4" s="13" t="s">
        <v>30</v>
      </c>
      <c r="C4" s="14">
        <v>43449</v>
      </c>
      <c r="D4" s="9">
        <v>250</v>
      </c>
      <c r="E4" s="15">
        <v>25</v>
      </c>
      <c r="F4" s="15">
        <v>100</v>
      </c>
      <c r="G4" s="15">
        <f>D4*E4+F4</f>
        <v>6350</v>
      </c>
      <c r="H4" s="14">
        <v>43830</v>
      </c>
      <c r="I4" s="15">
        <v>20</v>
      </c>
      <c r="J4" s="15">
        <v>100</v>
      </c>
      <c r="K4" s="15">
        <f>D4*I4+J4</f>
        <v>5100</v>
      </c>
      <c r="L4" s="16">
        <f>IF(K4&lt;G4, K4-G4, "")</f>
        <v>-1250</v>
      </c>
      <c r="M4" s="16" t="str">
        <f>IF(K4&gt;G4, K4-G4, "")</f>
        <v/>
      </c>
      <c r="N4" s="17">
        <f>H4-C4</f>
        <v>381</v>
      </c>
      <c r="O4" s="18">
        <f>K4/G4-1</f>
        <v>-0.19685039370078738</v>
      </c>
    </row>
    <row r="5" spans="1:15" s="19" customFormat="1" x14ac:dyDescent="0.2">
      <c r="B5" s="20"/>
      <c r="C5" s="21"/>
      <c r="E5" s="22"/>
      <c r="F5" s="22"/>
      <c r="G5" s="22"/>
      <c r="H5" s="21"/>
      <c r="I5" s="22"/>
      <c r="J5" s="22"/>
      <c r="K5" s="22"/>
      <c r="L5" s="22"/>
      <c r="M5" s="22"/>
      <c r="N5" s="24"/>
    </row>
    <row r="6" spans="1:15" s="19" customFormat="1" x14ac:dyDescent="0.2">
      <c r="C6" s="21"/>
      <c r="E6" s="22"/>
      <c r="F6" s="22"/>
      <c r="G6" s="22"/>
      <c r="H6" s="21"/>
      <c r="I6" s="22"/>
      <c r="J6" s="22"/>
      <c r="K6" s="22"/>
      <c r="L6" s="23"/>
      <c r="M6" s="23"/>
    </row>
    <row r="7" spans="1:15" s="19" customFormat="1" x14ac:dyDescent="0.2">
      <c r="C7" s="21"/>
      <c r="E7" s="22"/>
      <c r="F7" s="22"/>
      <c r="G7" s="22"/>
      <c r="H7" s="21"/>
      <c r="I7" s="22"/>
      <c r="J7" s="22"/>
      <c r="K7" s="22"/>
      <c r="L7" s="23"/>
      <c r="M7" s="23"/>
    </row>
    <row r="8" spans="1:15" x14ac:dyDescent="0.2">
      <c r="K8" s="25" t="s">
        <v>31</v>
      </c>
      <c r="L8" s="26">
        <f>SUM(L3:L4)</f>
        <v>-1250</v>
      </c>
      <c r="M8" s="26">
        <f>SUM(M3:M4)</f>
        <v>5000</v>
      </c>
      <c r="N8" s="27" t="s">
        <v>32</v>
      </c>
      <c r="O8" s="28">
        <f>AVERAGE(O3:O4)</f>
        <v>0.39177088158097889</v>
      </c>
    </row>
    <row r="10" spans="1:15" x14ac:dyDescent="0.2">
      <c r="E10" s="22"/>
    </row>
  </sheetData>
  <mergeCells count="1">
    <mergeCell ref="A1:O1"/>
  </mergeCells>
  <phoneticPr fontId="2" type="noConversion"/>
  <pageMargins left="0.25" right="0.25" top="0.25" bottom="0.2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6"/>
  <sheetViews>
    <sheetView workbookViewId="0">
      <selection activeCell="N30" sqref="N30"/>
    </sheetView>
  </sheetViews>
  <sheetFormatPr defaultColWidth="9.140625" defaultRowHeight="11.25" x14ac:dyDescent="0.2"/>
  <cols>
    <col min="1" max="1" width="8.7109375" style="30" bestFit="1" customWidth="1"/>
    <col min="2" max="2" width="7.42578125" style="49" bestFit="1" customWidth="1"/>
    <col min="3" max="3" width="8.28515625" style="50" bestFit="1" customWidth="1"/>
    <col min="4" max="4" width="7" style="50" bestFit="1" customWidth="1"/>
    <col min="5" max="5" width="8.85546875" style="50" bestFit="1" customWidth="1"/>
    <col min="6" max="6" width="7.140625" style="30" bestFit="1" customWidth="1"/>
    <col min="7" max="9" width="7.42578125" style="30" bestFit="1" customWidth="1"/>
    <col min="10" max="11" width="4.85546875" style="30" bestFit="1" customWidth="1"/>
    <col min="12" max="13" width="5.42578125" style="30" bestFit="1" customWidth="1"/>
    <col min="14" max="14" width="6.85546875" style="31" bestFit="1" customWidth="1"/>
    <col min="15" max="15" width="6" style="33" bestFit="1" customWidth="1"/>
    <col min="16" max="16" width="6.7109375" style="33" bestFit="1" customWidth="1"/>
    <col min="17" max="18" width="4.5703125" style="31" bestFit="1" customWidth="1"/>
    <col min="19" max="19" width="7.42578125" style="32" bestFit="1" customWidth="1"/>
    <col min="20" max="20" width="6.5703125" style="33" bestFit="1" customWidth="1"/>
    <col min="21" max="16384" width="9.140625" style="30"/>
  </cols>
  <sheetData>
    <row r="1" spans="1:20" x14ac:dyDescent="0.2">
      <c r="B1" s="86" t="s">
        <v>33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  <c r="O1" s="84" t="s">
        <v>34</v>
      </c>
      <c r="P1" s="85"/>
    </row>
    <row r="2" spans="1:20" s="34" customFormat="1" x14ac:dyDescent="0.2">
      <c r="B2" s="35"/>
      <c r="C2" s="36" t="s">
        <v>35</v>
      </c>
      <c r="D2" s="36" t="s">
        <v>35</v>
      </c>
      <c r="E2" s="36" t="s">
        <v>35</v>
      </c>
      <c r="F2" s="10"/>
      <c r="G2" s="37" t="s">
        <v>36</v>
      </c>
      <c r="H2" s="10"/>
      <c r="I2" s="37" t="s">
        <v>36</v>
      </c>
      <c r="J2" s="10"/>
      <c r="K2" s="10"/>
      <c r="L2" s="10" t="s">
        <v>37</v>
      </c>
      <c r="M2" s="10" t="s">
        <v>37</v>
      </c>
      <c r="N2" s="38" t="s">
        <v>38</v>
      </c>
      <c r="O2" s="39" t="s">
        <v>39</v>
      </c>
      <c r="P2" s="39" t="s">
        <v>65</v>
      </c>
      <c r="Q2" s="40"/>
      <c r="R2" s="40"/>
      <c r="S2" s="41" t="s">
        <v>40</v>
      </c>
      <c r="T2" s="42"/>
    </row>
    <row r="3" spans="1:20" s="34" customFormat="1" x14ac:dyDescent="0.2">
      <c r="B3" s="35"/>
      <c r="C3" s="36" t="s">
        <v>41</v>
      </c>
      <c r="D3" s="36" t="s">
        <v>41</v>
      </c>
      <c r="E3" s="36" t="s">
        <v>41</v>
      </c>
      <c r="F3" s="10"/>
      <c r="G3" s="37" t="s">
        <v>41</v>
      </c>
      <c r="H3" s="10"/>
      <c r="I3" s="37" t="s">
        <v>41</v>
      </c>
      <c r="J3" s="10" t="s">
        <v>37</v>
      </c>
      <c r="K3" s="10" t="s">
        <v>37</v>
      </c>
      <c r="L3" s="10" t="s">
        <v>42</v>
      </c>
      <c r="M3" s="10" t="s">
        <v>42</v>
      </c>
      <c r="N3" s="38" t="s">
        <v>43</v>
      </c>
      <c r="O3" s="43" t="s">
        <v>44</v>
      </c>
      <c r="P3" s="43" t="s">
        <v>44</v>
      </c>
      <c r="Q3" s="44"/>
      <c r="R3" s="44"/>
      <c r="S3" s="41" t="s">
        <v>41</v>
      </c>
      <c r="T3" s="42" t="s">
        <v>45</v>
      </c>
    </row>
    <row r="4" spans="1:20" s="34" customFormat="1" x14ac:dyDescent="0.2">
      <c r="A4" s="27" t="s">
        <v>46</v>
      </c>
      <c r="B4" s="35" t="s">
        <v>47</v>
      </c>
      <c r="C4" s="36" t="s">
        <v>48</v>
      </c>
      <c r="D4" s="36" t="s">
        <v>49</v>
      </c>
      <c r="E4" s="36" t="s">
        <v>50</v>
      </c>
      <c r="F4" s="10" t="s">
        <v>51</v>
      </c>
      <c r="G4" s="37" t="s">
        <v>48</v>
      </c>
      <c r="H4" s="10" t="s">
        <v>52</v>
      </c>
      <c r="I4" s="37" t="s">
        <v>48</v>
      </c>
      <c r="J4" s="10" t="s">
        <v>53</v>
      </c>
      <c r="K4" s="10" t="s">
        <v>54</v>
      </c>
      <c r="L4" s="10" t="s">
        <v>55</v>
      </c>
      <c r="M4" s="10" t="s">
        <v>56</v>
      </c>
      <c r="N4" s="38" t="s">
        <v>57</v>
      </c>
      <c r="O4" s="43" t="s">
        <v>58</v>
      </c>
      <c r="P4" s="43" t="s">
        <v>58</v>
      </c>
      <c r="Q4" s="44" t="s">
        <v>59</v>
      </c>
      <c r="R4" s="44" t="s">
        <v>60</v>
      </c>
      <c r="S4" s="41" t="s">
        <v>47</v>
      </c>
      <c r="T4" s="42" t="s">
        <v>61</v>
      </c>
    </row>
    <row r="5" spans="1:20" x14ac:dyDescent="0.2">
      <c r="A5" s="65">
        <v>43679</v>
      </c>
      <c r="B5" s="69">
        <v>26485.01</v>
      </c>
      <c r="C5" s="63">
        <v>-707.44000000000233</v>
      </c>
      <c r="D5" s="68">
        <v>-98.41</v>
      </c>
      <c r="E5" s="68">
        <v>-767.27</v>
      </c>
      <c r="F5" s="70">
        <v>2932.05</v>
      </c>
      <c r="G5" s="71">
        <v>-3.1002756241200857E-2</v>
      </c>
      <c r="H5" s="70">
        <v>8004.07</v>
      </c>
      <c r="I5" s="71">
        <v>-3.9151473972444784E-2</v>
      </c>
      <c r="J5" s="19">
        <v>1180</v>
      </c>
      <c r="K5" s="19">
        <v>1883</v>
      </c>
      <c r="L5" s="19">
        <v>603</v>
      </c>
      <c r="M5" s="19">
        <v>250</v>
      </c>
      <c r="N5" s="48">
        <v>0.74</v>
      </c>
      <c r="O5" s="48">
        <v>2.04</v>
      </c>
      <c r="P5" s="67">
        <v>2.5099999999999998</v>
      </c>
      <c r="Q5" s="67">
        <f>J5/K5</f>
        <v>0.62665958576739245</v>
      </c>
      <c r="R5" s="67">
        <f>K5/J5</f>
        <v>1.5957627118644069</v>
      </c>
      <c r="S5" s="71">
        <v>-2.6016044894814683E-2</v>
      </c>
      <c r="T5" s="67">
        <v>0.46999999999999975</v>
      </c>
    </row>
    <row r="6" spans="1:20" x14ac:dyDescent="0.2">
      <c r="A6" s="65">
        <v>43686</v>
      </c>
      <c r="B6" s="69">
        <v>26287.439999999999</v>
      </c>
      <c r="C6" s="63">
        <v>-197.56999999999971</v>
      </c>
      <c r="D6" s="68">
        <v>-90.75</v>
      </c>
      <c r="E6" s="68">
        <v>-380.07</v>
      </c>
      <c r="F6" s="70">
        <v>2918.65</v>
      </c>
      <c r="G6" s="71">
        <v>-4.5701812724885382E-3</v>
      </c>
      <c r="H6" s="70">
        <v>7959.14</v>
      </c>
      <c r="I6" s="71">
        <v>-5.6133941857079428E-3</v>
      </c>
      <c r="J6" s="19">
        <v>1161</v>
      </c>
      <c r="K6" s="19">
        <v>1901</v>
      </c>
      <c r="L6" s="19">
        <v>363</v>
      </c>
      <c r="M6" s="19">
        <v>398</v>
      </c>
      <c r="N6" s="48">
        <v>0.74</v>
      </c>
      <c r="O6" s="48">
        <v>1.99</v>
      </c>
      <c r="P6" s="67">
        <v>2.2599999999999998</v>
      </c>
      <c r="Q6" s="67">
        <f t="shared" ref="Q6:Q24" si="0">J6/K6</f>
        <v>0.61073119410836407</v>
      </c>
      <c r="R6" s="67">
        <f t="shared" ref="R6:R24" si="1">K6/J6</f>
        <v>1.6373815676141257</v>
      </c>
      <c r="S6" s="71">
        <v>-7.4596913499371809E-3</v>
      </c>
      <c r="T6" s="67">
        <v>0.2699999999999998</v>
      </c>
    </row>
    <row r="7" spans="1:20" x14ac:dyDescent="0.2">
      <c r="A7" s="65">
        <v>43693</v>
      </c>
      <c r="B7" s="69">
        <v>25886.01</v>
      </c>
      <c r="C7" s="63">
        <v>-401.43000000000029</v>
      </c>
      <c r="D7" s="66">
        <v>306.62</v>
      </c>
      <c r="E7" s="66">
        <v>249.78</v>
      </c>
      <c r="F7" s="70">
        <v>2888.68</v>
      </c>
      <c r="G7" s="71">
        <v>-1.0268446028129485E-2</v>
      </c>
      <c r="H7" s="70">
        <v>7895.99</v>
      </c>
      <c r="I7" s="71">
        <v>-7.9342743060180076E-3</v>
      </c>
      <c r="J7" s="19">
        <v>1163</v>
      </c>
      <c r="K7" s="19">
        <v>1889</v>
      </c>
      <c r="L7" s="19">
        <v>373</v>
      </c>
      <c r="M7" s="19">
        <v>440</v>
      </c>
      <c r="N7" s="48">
        <v>0.78</v>
      </c>
      <c r="O7" s="48">
        <v>1.91</v>
      </c>
      <c r="P7" s="67">
        <v>2.06</v>
      </c>
      <c r="Q7" s="67">
        <f t="shared" si="0"/>
        <v>0.61566966649020649</v>
      </c>
      <c r="R7" s="67">
        <f t="shared" si="1"/>
        <v>1.6242476354256234</v>
      </c>
      <c r="S7" s="71">
        <v>-1.5270790917639721E-2</v>
      </c>
      <c r="T7" s="67">
        <v>0.15000000000000013</v>
      </c>
    </row>
    <row r="8" spans="1:20" x14ac:dyDescent="0.2">
      <c r="A8" s="65">
        <v>43700</v>
      </c>
      <c r="B8" s="69">
        <v>25628.9</v>
      </c>
      <c r="C8" s="63">
        <v>-257.10999999999694</v>
      </c>
      <c r="D8" s="66">
        <v>-623.34</v>
      </c>
      <c r="E8" s="66">
        <v>269.93</v>
      </c>
      <c r="F8" s="70">
        <v>2847.11</v>
      </c>
      <c r="G8" s="71">
        <v>-1.4390655939737096E-2</v>
      </c>
      <c r="H8" s="70">
        <v>7751.77</v>
      </c>
      <c r="I8" s="71">
        <v>-1.8264967407506716E-2</v>
      </c>
      <c r="J8" s="19">
        <v>1184</v>
      </c>
      <c r="K8" s="19">
        <v>1854</v>
      </c>
      <c r="L8" s="19">
        <v>411</v>
      </c>
      <c r="M8" s="19">
        <v>229</v>
      </c>
      <c r="N8" s="48">
        <v>0.69</v>
      </c>
      <c r="O8" s="48">
        <v>1.92</v>
      </c>
      <c r="P8" s="67">
        <v>2.06</v>
      </c>
      <c r="Q8" s="67">
        <f t="shared" si="0"/>
        <v>0.63861920172599784</v>
      </c>
      <c r="R8" s="67">
        <f t="shared" si="1"/>
        <v>1.5658783783783783</v>
      </c>
      <c r="S8" s="71">
        <v>-9.9323920526955822E-3</v>
      </c>
      <c r="T8" s="67">
        <v>0.14000000000000012</v>
      </c>
    </row>
    <row r="9" spans="1:20" x14ac:dyDescent="0.2">
      <c r="A9" s="65">
        <v>43707</v>
      </c>
      <c r="B9" s="69">
        <v>26403.279999999999</v>
      </c>
      <c r="C9" s="63">
        <v>774.37999999999738</v>
      </c>
      <c r="D9" s="66">
        <v>41.03</v>
      </c>
      <c r="E9" s="66">
        <v>-285.26</v>
      </c>
      <c r="F9" s="70">
        <v>2926.46</v>
      </c>
      <c r="G9" s="71">
        <v>2.7870366792993595E-2</v>
      </c>
      <c r="H9" s="70">
        <v>7962.88</v>
      </c>
      <c r="I9" s="71">
        <v>2.7233780156015852E-2</v>
      </c>
      <c r="J9" s="19">
        <v>2165</v>
      </c>
      <c r="K9" s="19">
        <v>887</v>
      </c>
      <c r="L9" s="19">
        <v>352</v>
      </c>
      <c r="M9" s="19">
        <v>310</v>
      </c>
      <c r="N9" s="48">
        <v>0.63977450956765425</v>
      </c>
      <c r="O9" s="48">
        <v>1.95</v>
      </c>
      <c r="P9" s="67">
        <v>1.98</v>
      </c>
      <c r="Q9" s="67">
        <f t="shared" si="0"/>
        <v>2.4408117249154455</v>
      </c>
      <c r="R9" s="67">
        <f t="shared" si="1"/>
        <v>0.40969976905311778</v>
      </c>
      <c r="S9" s="71">
        <v>3.021510872491584E-2</v>
      </c>
      <c r="T9" s="67">
        <v>3.0000000000000027E-2</v>
      </c>
    </row>
    <row r="10" spans="1:20" x14ac:dyDescent="0.2">
      <c r="A10" s="65">
        <v>43714</v>
      </c>
      <c r="B10" s="69">
        <v>26797.46</v>
      </c>
      <c r="C10" s="63">
        <v>394.18000000000029</v>
      </c>
      <c r="D10" s="66">
        <v>69.31</v>
      </c>
      <c r="E10" s="66">
        <v>38.049999999999997</v>
      </c>
      <c r="F10" s="70">
        <v>2978.71</v>
      </c>
      <c r="G10" s="71">
        <v>1.7854335955386436E-2</v>
      </c>
      <c r="H10" s="70">
        <v>8103.07</v>
      </c>
      <c r="I10" s="71">
        <v>1.760543923806468E-2</v>
      </c>
      <c r="J10" s="19">
        <v>2158</v>
      </c>
      <c r="K10" s="19">
        <v>880</v>
      </c>
      <c r="L10" s="19">
        <v>412</v>
      </c>
      <c r="M10" s="19">
        <v>136</v>
      </c>
      <c r="N10" s="48">
        <v>0.61161678447886902</v>
      </c>
      <c r="O10" s="48">
        <v>1.93</v>
      </c>
      <c r="P10" s="67">
        <v>2</v>
      </c>
      <c r="Q10" s="67">
        <f t="shared" si="0"/>
        <v>2.4522727272727272</v>
      </c>
      <c r="R10" s="67">
        <f t="shared" si="1"/>
        <v>0.4077849860982391</v>
      </c>
      <c r="S10" s="71">
        <v>1.4929205765344289E-2</v>
      </c>
      <c r="T10" s="67">
        <v>7.0000000000000062E-2</v>
      </c>
    </row>
    <row r="11" spans="1:20" x14ac:dyDescent="0.2">
      <c r="A11" s="65">
        <v>43721</v>
      </c>
      <c r="B11" s="69">
        <v>27219.52</v>
      </c>
      <c r="C11" s="63">
        <v>422.06000000000131</v>
      </c>
      <c r="D11" s="66">
        <v>37.07</v>
      </c>
      <c r="E11" s="66">
        <v>142.69999999999999</v>
      </c>
      <c r="F11" s="70">
        <v>3007.39</v>
      </c>
      <c r="G11" s="71">
        <v>9.6283290417662482E-3</v>
      </c>
      <c r="H11" s="70">
        <v>8176.71</v>
      </c>
      <c r="I11" s="71">
        <v>9.0879135932431243E-3</v>
      </c>
      <c r="J11" s="19">
        <v>1852</v>
      </c>
      <c r="K11" s="19">
        <v>1218</v>
      </c>
      <c r="L11" s="19">
        <v>283</v>
      </c>
      <c r="M11" s="19">
        <v>35</v>
      </c>
      <c r="N11" s="48">
        <v>0.58861936087883304</v>
      </c>
      <c r="O11" s="48">
        <v>1.92</v>
      </c>
      <c r="P11" s="67">
        <v>2.2200000000000002</v>
      </c>
      <c r="Q11" s="67">
        <f t="shared" si="0"/>
        <v>1.5205254515599342</v>
      </c>
      <c r="R11" s="67">
        <f t="shared" si="1"/>
        <v>0.65766738660907131</v>
      </c>
      <c r="S11" s="71">
        <v>1.57500001865849E-2</v>
      </c>
      <c r="T11" s="67">
        <v>0.30000000000000027</v>
      </c>
    </row>
    <row r="12" spans="1:20" x14ac:dyDescent="0.2">
      <c r="A12" s="65">
        <v>43728</v>
      </c>
      <c r="B12" s="69">
        <v>26935.07</v>
      </c>
      <c r="C12" s="63">
        <v>-284.45000000000073</v>
      </c>
      <c r="D12" s="66">
        <v>-159.72</v>
      </c>
      <c r="E12" s="66">
        <v>14.92</v>
      </c>
      <c r="F12" s="70">
        <v>2992.07</v>
      </c>
      <c r="G12" s="71">
        <v>-5.0941181556098947E-3</v>
      </c>
      <c r="H12" s="70">
        <v>8117.67</v>
      </c>
      <c r="I12" s="71">
        <v>-7.2205080038303393E-3</v>
      </c>
      <c r="J12" s="19">
        <v>1621</v>
      </c>
      <c r="K12" s="19">
        <v>1428</v>
      </c>
      <c r="L12" s="19">
        <v>234</v>
      </c>
      <c r="M12" s="19">
        <v>37</v>
      </c>
      <c r="N12" s="48">
        <v>0.65215910401787436</v>
      </c>
      <c r="O12" s="48">
        <v>1.91</v>
      </c>
      <c r="P12" s="67">
        <v>2.2400000000000002</v>
      </c>
      <c r="Q12" s="67">
        <f t="shared" si="0"/>
        <v>1.1351540616246498</v>
      </c>
      <c r="R12" s="67">
        <f t="shared" si="1"/>
        <v>0.88093769278223322</v>
      </c>
      <c r="S12" s="71">
        <v>-1.0450221017857753E-2</v>
      </c>
      <c r="T12" s="67">
        <v>0.33000000000000029</v>
      </c>
    </row>
    <row r="13" spans="1:20" x14ac:dyDescent="0.2">
      <c r="A13" s="65">
        <v>43735</v>
      </c>
      <c r="B13" s="69">
        <v>26820.25</v>
      </c>
      <c r="C13" s="63">
        <v>-114.81999999999971</v>
      </c>
      <c r="D13" s="66">
        <v>-70.87</v>
      </c>
      <c r="E13" s="66">
        <v>96.58</v>
      </c>
      <c r="F13" s="70">
        <v>2961.79</v>
      </c>
      <c r="G13" s="71">
        <v>-1.0120084088941828E-2</v>
      </c>
      <c r="H13" s="70">
        <v>7939.63</v>
      </c>
      <c r="I13" s="71">
        <v>-2.1932401785241362E-2</v>
      </c>
      <c r="J13" s="19">
        <v>1315</v>
      </c>
      <c r="K13" s="19">
        <v>1733</v>
      </c>
      <c r="L13" s="19">
        <v>294</v>
      </c>
      <c r="M13" s="19">
        <v>69</v>
      </c>
      <c r="N13" s="48">
        <v>0.69619842508643726</v>
      </c>
      <c r="O13" s="48">
        <v>1.84</v>
      </c>
      <c r="P13" s="67">
        <v>2.14</v>
      </c>
      <c r="Q13" s="67">
        <f t="shared" si="0"/>
        <v>0.75879976918638203</v>
      </c>
      <c r="R13" s="67">
        <f t="shared" si="1"/>
        <v>1.31787072243346</v>
      </c>
      <c r="S13" s="71">
        <v>-4.2628439428595843E-3</v>
      </c>
      <c r="T13" s="67">
        <v>0.30000000000000004</v>
      </c>
    </row>
    <row r="14" spans="1:20" x14ac:dyDescent="0.2">
      <c r="A14" s="65">
        <v>43742</v>
      </c>
      <c r="B14" s="69">
        <v>26573.72</v>
      </c>
      <c r="C14" s="63">
        <v>-246.52999999999884</v>
      </c>
      <c r="D14" s="66">
        <v>372.68</v>
      </c>
      <c r="E14" s="66">
        <v>-95.7</v>
      </c>
      <c r="F14" s="70">
        <v>2952.01</v>
      </c>
      <c r="G14" s="71">
        <v>-3.3020572018946925E-3</v>
      </c>
      <c r="H14" s="70">
        <v>7982.47</v>
      </c>
      <c r="I14" s="71">
        <v>5.3957174326764168E-3</v>
      </c>
      <c r="J14" s="19">
        <v>1166</v>
      </c>
      <c r="K14" s="19">
        <v>1895</v>
      </c>
      <c r="L14" s="19">
        <v>218</v>
      </c>
      <c r="M14" s="19">
        <v>144</v>
      </c>
      <c r="N14" s="48">
        <v>0.73273926811105372</v>
      </c>
      <c r="O14" s="48">
        <v>1.74</v>
      </c>
      <c r="P14" s="67">
        <v>2.0699999999999998</v>
      </c>
      <c r="Q14" s="67">
        <f t="shared" si="0"/>
        <v>0.61530343007915567</v>
      </c>
      <c r="R14" s="67">
        <f t="shared" si="1"/>
        <v>1.6252144082332762</v>
      </c>
      <c r="S14" s="71">
        <v>-9.1919351982177044E-3</v>
      </c>
      <c r="T14" s="67">
        <v>0.32999999999999985</v>
      </c>
    </row>
    <row r="15" spans="1:20" x14ac:dyDescent="0.2">
      <c r="A15" s="65">
        <v>43749</v>
      </c>
      <c r="B15" s="69">
        <v>26816.59</v>
      </c>
      <c r="C15" s="63">
        <v>242.86999999999898</v>
      </c>
      <c r="D15" s="66">
        <v>319.92</v>
      </c>
      <c r="E15" s="66">
        <v>133.40000000000146</v>
      </c>
      <c r="F15" s="70">
        <v>2970.27</v>
      </c>
      <c r="G15" s="71">
        <v>6.1856159023849777E-3</v>
      </c>
      <c r="H15" s="70">
        <v>8057.04</v>
      </c>
      <c r="I15" s="71">
        <v>9.341720044046431E-3</v>
      </c>
      <c r="J15" s="19">
        <v>1706</v>
      </c>
      <c r="K15" s="19">
        <v>1337</v>
      </c>
      <c r="L15" s="19">
        <v>231</v>
      </c>
      <c r="M15" s="19">
        <v>147</v>
      </c>
      <c r="N15" s="48">
        <v>0.6</v>
      </c>
      <c r="O15" s="48">
        <v>1.67</v>
      </c>
      <c r="P15" s="67">
        <v>2.11</v>
      </c>
      <c r="Q15" s="67">
        <f t="shared" si="0"/>
        <v>1.2759910246821242</v>
      </c>
      <c r="R15" s="67">
        <f t="shared" si="1"/>
        <v>0.78370457209847599</v>
      </c>
      <c r="S15" s="71">
        <v>9.1394806598399381E-3</v>
      </c>
      <c r="T15" s="67">
        <v>0.43999999999999995</v>
      </c>
    </row>
    <row r="16" spans="1:20" x14ac:dyDescent="0.2">
      <c r="A16" s="65">
        <v>43756</v>
      </c>
      <c r="B16" s="69">
        <v>26770.2</v>
      </c>
      <c r="C16" s="63">
        <v>-46.389999999999418</v>
      </c>
      <c r="D16" s="66">
        <v>-255.68</v>
      </c>
      <c r="E16" s="66">
        <v>57.44</v>
      </c>
      <c r="F16" s="70">
        <v>2986.2</v>
      </c>
      <c r="G16" s="71">
        <v>5.3631488046541609E-3</v>
      </c>
      <c r="H16" s="70">
        <v>8089.54</v>
      </c>
      <c r="I16" s="71">
        <v>4.0337394378084923E-3</v>
      </c>
      <c r="J16" s="19">
        <v>1898</v>
      </c>
      <c r="K16" s="19">
        <v>1139</v>
      </c>
      <c r="L16" s="19">
        <v>303</v>
      </c>
      <c r="M16" s="19">
        <v>101</v>
      </c>
      <c r="N16" s="48">
        <v>0.62</v>
      </c>
      <c r="O16" s="48">
        <v>1.63</v>
      </c>
      <c r="P16" s="67">
        <v>2.2400000000000002</v>
      </c>
      <c r="Q16" s="67">
        <f t="shared" si="0"/>
        <v>1.6663740122914839</v>
      </c>
      <c r="R16" s="67">
        <f t="shared" si="1"/>
        <v>0.60010537407797682</v>
      </c>
      <c r="S16" s="71">
        <v>-1.7298992899544841E-3</v>
      </c>
      <c r="T16" s="67">
        <v>0.61000000000000032</v>
      </c>
    </row>
    <row r="17" spans="1:20" x14ac:dyDescent="0.2">
      <c r="A17" s="65">
        <v>43763</v>
      </c>
      <c r="B17" s="69">
        <v>26958.06</v>
      </c>
      <c r="C17" s="63">
        <v>187.86000000000058</v>
      </c>
      <c r="D17" s="66">
        <v>152.53</v>
      </c>
      <c r="E17" s="66">
        <v>132.65999999999985</v>
      </c>
      <c r="F17" s="70">
        <v>3022.55</v>
      </c>
      <c r="G17" s="71">
        <v>1.2172660906838217E-2</v>
      </c>
      <c r="H17" s="70">
        <v>8243.1200000000008</v>
      </c>
      <c r="I17" s="71">
        <v>1.898501027252486E-2</v>
      </c>
      <c r="J17" s="19">
        <v>1967</v>
      </c>
      <c r="K17" s="19">
        <v>1096</v>
      </c>
      <c r="L17" s="19">
        <v>412</v>
      </c>
      <c r="M17" s="19">
        <v>93</v>
      </c>
      <c r="N17" s="48">
        <v>0.63</v>
      </c>
      <c r="O17" s="48">
        <v>1.63</v>
      </c>
      <c r="P17" s="67">
        <v>2.27</v>
      </c>
      <c r="Q17" s="67">
        <f t="shared" si="0"/>
        <v>1.7947080291970803</v>
      </c>
      <c r="R17" s="67">
        <f t="shared" si="1"/>
        <v>0.55719369598373159</v>
      </c>
      <c r="S17" s="71">
        <v>7.0175045386287049E-3</v>
      </c>
      <c r="T17" s="67">
        <v>0.64000000000000012</v>
      </c>
    </row>
    <row r="18" spans="1:20" x14ac:dyDescent="0.2">
      <c r="A18" s="65">
        <v>43770</v>
      </c>
      <c r="B18" s="69">
        <v>27347.360000000001</v>
      </c>
      <c r="C18" s="63">
        <v>389.29999999999927</v>
      </c>
      <c r="D18" s="66">
        <v>301.13</v>
      </c>
      <c r="E18" s="66">
        <v>114.75</v>
      </c>
      <c r="F18" s="70">
        <v>3066.91</v>
      </c>
      <c r="G18" s="71">
        <v>1.4676349440042147E-2</v>
      </c>
      <c r="H18" s="70">
        <v>8386.4</v>
      </c>
      <c r="I18" s="71">
        <v>1.7381768068401193E-2</v>
      </c>
      <c r="J18" s="19">
        <v>1844</v>
      </c>
      <c r="K18" s="19">
        <v>1215</v>
      </c>
      <c r="L18" s="19">
        <v>410</v>
      </c>
      <c r="M18" s="19">
        <v>116</v>
      </c>
      <c r="N18" s="48">
        <v>0.58314746921214611</v>
      </c>
      <c r="O18" s="48">
        <v>1.56</v>
      </c>
      <c r="P18" s="67">
        <v>2.2599999999999998</v>
      </c>
      <c r="Q18" s="67">
        <f t="shared" si="0"/>
        <v>1.5176954732510288</v>
      </c>
      <c r="R18" s="67">
        <f t="shared" si="1"/>
        <v>0.65889370932754876</v>
      </c>
      <c r="S18" s="71">
        <v>1.4440950127716956E-2</v>
      </c>
      <c r="T18" s="67">
        <v>0.69999999999999973</v>
      </c>
    </row>
    <row r="19" spans="1:20" x14ac:dyDescent="0.2">
      <c r="A19" s="65">
        <v>43777</v>
      </c>
      <c r="B19" s="69">
        <v>27681.24</v>
      </c>
      <c r="C19" s="63">
        <v>333.88000000000102</v>
      </c>
      <c r="D19" s="66">
        <v>6.44</v>
      </c>
      <c r="E19" s="66">
        <v>10.25</v>
      </c>
      <c r="F19" s="70">
        <v>3093.08</v>
      </c>
      <c r="G19" s="71">
        <v>8.533018575699991E-3</v>
      </c>
      <c r="H19" s="70">
        <v>8475.31</v>
      </c>
      <c r="I19" s="71">
        <v>1.0601688447963387E-2</v>
      </c>
      <c r="J19" s="19">
        <v>1535</v>
      </c>
      <c r="K19" s="19">
        <v>1536</v>
      </c>
      <c r="L19" s="19">
        <v>412</v>
      </c>
      <c r="M19" s="19">
        <v>101</v>
      </c>
      <c r="N19" s="48">
        <v>0.57087508407984044</v>
      </c>
      <c r="O19" s="48">
        <v>1.52</v>
      </c>
      <c r="P19" s="67">
        <v>2.35</v>
      </c>
      <c r="Q19" s="67">
        <f t="shared" si="0"/>
        <v>0.99934895833333337</v>
      </c>
      <c r="R19" s="67">
        <f t="shared" si="1"/>
        <v>1.0006514657980456</v>
      </c>
      <c r="S19" s="71">
        <v>1.2208856723281647E-2</v>
      </c>
      <c r="T19" s="67">
        <v>0.83000000000000007</v>
      </c>
    </row>
    <row r="20" spans="1:20" x14ac:dyDescent="0.2">
      <c r="A20" s="65">
        <v>43784</v>
      </c>
      <c r="B20" s="69">
        <v>28004.89</v>
      </c>
      <c r="C20" s="63">
        <v>323.64999999999782</v>
      </c>
      <c r="D20" s="66">
        <v>222.93</v>
      </c>
      <c r="E20" s="66">
        <v>31.330000000001746</v>
      </c>
      <c r="F20" s="70">
        <v>3120.46</v>
      </c>
      <c r="G20" s="71">
        <v>8.8520180532025705E-3</v>
      </c>
      <c r="H20" s="70">
        <v>8540.83</v>
      </c>
      <c r="I20" s="71">
        <v>7.7306906768013217E-3</v>
      </c>
      <c r="J20" s="19">
        <v>1568</v>
      </c>
      <c r="K20" s="19">
        <v>1486</v>
      </c>
      <c r="L20" s="19">
        <v>283</v>
      </c>
      <c r="M20" s="19">
        <v>142</v>
      </c>
      <c r="N20" s="48">
        <v>0.53991533065268016</v>
      </c>
      <c r="O20" s="48">
        <v>1.55</v>
      </c>
      <c r="P20" s="67">
        <v>2.34</v>
      </c>
      <c r="Q20" s="67">
        <f t="shared" si="0"/>
        <v>1.0551816958277254</v>
      </c>
      <c r="R20" s="67">
        <f t="shared" si="1"/>
        <v>0.94770408163265307</v>
      </c>
      <c r="S20" s="71">
        <v>1.1692034027377396E-2</v>
      </c>
      <c r="T20" s="67">
        <v>0.78999999999999981</v>
      </c>
    </row>
    <row r="21" spans="1:20" x14ac:dyDescent="0.2">
      <c r="A21" s="65">
        <v>43791</v>
      </c>
      <c r="B21" s="69">
        <v>27875.62</v>
      </c>
      <c r="C21" s="63">
        <v>-129.27000000000044</v>
      </c>
      <c r="D21" s="66">
        <v>109.33</v>
      </c>
      <c r="E21" s="66">
        <v>190.85</v>
      </c>
      <c r="F21" s="70">
        <v>3110.29</v>
      </c>
      <c r="G21" s="71">
        <v>-3.259134871140823E-3</v>
      </c>
      <c r="H21" s="70">
        <v>8519.8799999999992</v>
      </c>
      <c r="I21" s="71">
        <v>-2.4529231936475382E-3</v>
      </c>
      <c r="J21" s="19">
        <v>1181</v>
      </c>
      <c r="K21" s="19">
        <v>1870</v>
      </c>
      <c r="L21" s="19">
        <v>272</v>
      </c>
      <c r="M21" s="19">
        <v>170</v>
      </c>
      <c r="N21" s="48">
        <v>0.59</v>
      </c>
      <c r="O21" s="48">
        <v>1.54</v>
      </c>
      <c r="P21" s="67">
        <v>2.2400000000000002</v>
      </c>
      <c r="Q21" s="67">
        <f t="shared" si="0"/>
        <v>0.63155080213903747</v>
      </c>
      <c r="R21" s="67">
        <f t="shared" si="1"/>
        <v>1.5834038950042337</v>
      </c>
      <c r="S21" s="71">
        <v>-4.6159795664257874E-3</v>
      </c>
      <c r="T21" s="67">
        <v>0.70000000000000018</v>
      </c>
    </row>
    <row r="22" spans="1:20" x14ac:dyDescent="0.2">
      <c r="A22" s="65">
        <v>43798</v>
      </c>
      <c r="B22" s="69">
        <v>28051.41</v>
      </c>
      <c r="C22" s="63">
        <v>175.79000000000087</v>
      </c>
      <c r="D22" s="68">
        <v>-112.59</v>
      </c>
      <c r="E22" s="68">
        <v>-268.37</v>
      </c>
      <c r="F22" s="70">
        <v>3140.98</v>
      </c>
      <c r="G22" s="71">
        <v>9.8672471055754052E-3</v>
      </c>
      <c r="H22" s="70">
        <v>8665.4699999999993</v>
      </c>
      <c r="I22" s="71">
        <v>1.7088268848856947E-2</v>
      </c>
      <c r="J22" s="19">
        <v>2049</v>
      </c>
      <c r="K22" s="19">
        <v>981</v>
      </c>
      <c r="L22" s="19">
        <v>261</v>
      </c>
      <c r="M22" s="19">
        <v>56</v>
      </c>
      <c r="N22" s="48">
        <v>0.6</v>
      </c>
      <c r="O22" s="48">
        <v>1.58</v>
      </c>
      <c r="P22" s="67">
        <v>2.2000000000000002</v>
      </c>
      <c r="Q22" s="67">
        <f t="shared" si="0"/>
        <v>2.0886850152905199</v>
      </c>
      <c r="R22" s="67">
        <f t="shared" si="1"/>
        <v>0.47877013177159589</v>
      </c>
      <c r="S22" s="71">
        <v>6.3062274489320558E-3</v>
      </c>
      <c r="T22" s="67">
        <v>0.62000000000000011</v>
      </c>
    </row>
    <row r="23" spans="1:20" x14ac:dyDescent="0.2">
      <c r="A23" s="65">
        <v>43805</v>
      </c>
      <c r="B23" s="69">
        <v>28015.06</v>
      </c>
      <c r="C23" s="63">
        <v>-36.349999999998545</v>
      </c>
      <c r="D23" s="66">
        <v>337.27</v>
      </c>
      <c r="E23" s="66">
        <v>-105.46</v>
      </c>
      <c r="F23" s="70">
        <v>3145.91</v>
      </c>
      <c r="G23" s="71">
        <v>1.5695738272767379E-3</v>
      </c>
      <c r="H23" s="70">
        <v>8656.5300000000007</v>
      </c>
      <c r="I23" s="71">
        <v>-1.031680912864319E-3</v>
      </c>
      <c r="J23" s="19">
        <v>1692</v>
      </c>
      <c r="K23" s="19">
        <v>1371</v>
      </c>
      <c r="L23" s="19">
        <v>258</v>
      </c>
      <c r="M23" s="19">
        <v>108</v>
      </c>
      <c r="N23" s="48">
        <v>0.61</v>
      </c>
      <c r="O23" s="48">
        <v>1.53</v>
      </c>
      <c r="P23" s="67">
        <v>2.2400000000000002</v>
      </c>
      <c r="Q23" s="67">
        <f t="shared" si="0"/>
        <v>1.2341356673960613</v>
      </c>
      <c r="R23" s="67">
        <f t="shared" si="1"/>
        <v>0.81028368794326244</v>
      </c>
      <c r="S23" s="71">
        <v>-1.295835040021065E-3</v>
      </c>
      <c r="T23" s="67">
        <v>0.71000000000000019</v>
      </c>
    </row>
    <row r="24" spans="1:20" x14ac:dyDescent="0.2">
      <c r="A24" s="65">
        <v>43812</v>
      </c>
      <c r="B24" s="69">
        <v>28135.38</v>
      </c>
      <c r="C24" s="63">
        <v>120.31999999999971</v>
      </c>
      <c r="D24" s="66">
        <v>3.33</v>
      </c>
      <c r="E24" s="66">
        <v>100.51</v>
      </c>
      <c r="F24" s="70">
        <v>3168.8</v>
      </c>
      <c r="G24" s="71">
        <v>7.2761140655646095E-3</v>
      </c>
      <c r="H24" s="70">
        <v>8734.8799999999992</v>
      </c>
      <c r="I24" s="71">
        <v>9.0509707700427988E-3</v>
      </c>
      <c r="J24" s="19">
        <v>1852</v>
      </c>
      <c r="K24" s="19">
        <v>1201</v>
      </c>
      <c r="L24" s="19">
        <v>380</v>
      </c>
      <c r="M24" s="19">
        <v>54</v>
      </c>
      <c r="N24" s="48">
        <v>0.56999999999999995</v>
      </c>
      <c r="O24" s="48">
        <v>1.53</v>
      </c>
      <c r="P24" s="67">
        <v>2.27</v>
      </c>
      <c r="Q24" s="67">
        <f t="shared" si="0"/>
        <v>1.5420482930890924</v>
      </c>
      <c r="R24" s="67">
        <f t="shared" si="1"/>
        <v>0.64848812095032393</v>
      </c>
      <c r="S24" s="71">
        <v>4.2948328506167144E-3</v>
      </c>
      <c r="T24" s="67">
        <v>0.74</v>
      </c>
    </row>
    <row r="25" spans="1:20" x14ac:dyDescent="0.2">
      <c r="A25" s="65"/>
      <c r="B25" s="69"/>
      <c r="C25" s="63"/>
      <c r="D25" s="66"/>
      <c r="E25" s="66"/>
      <c r="F25" s="70"/>
      <c r="G25" s="71"/>
      <c r="H25" s="70"/>
      <c r="I25" s="71"/>
      <c r="J25" s="19"/>
      <c r="K25" s="19"/>
      <c r="L25" s="19"/>
      <c r="M25" s="19"/>
      <c r="N25" s="19"/>
      <c r="O25" s="48"/>
      <c r="P25" s="67"/>
      <c r="Q25" s="67"/>
      <c r="R25" s="67"/>
      <c r="S25" s="71"/>
      <c r="T25" s="67"/>
    </row>
    <row r="26" spans="1:20" ht="12.75" x14ac:dyDescent="0.25">
      <c r="A26" s="62" t="s">
        <v>64</v>
      </c>
      <c r="B26" s="19"/>
      <c r="C26" s="63"/>
      <c r="D26" s="64"/>
      <c r="N26" s="51"/>
    </row>
    <row r="27" spans="1:20" ht="12.75" x14ac:dyDescent="0.25">
      <c r="A27" s="52" t="s">
        <v>62</v>
      </c>
      <c r="B27" s="30"/>
      <c r="N27" s="53"/>
      <c r="O27" s="53"/>
    </row>
    <row r="28" spans="1:20" ht="12.75" x14ac:dyDescent="0.25">
      <c r="A28" s="52" t="s">
        <v>63</v>
      </c>
      <c r="B28" s="30"/>
      <c r="N28" s="53"/>
      <c r="O28" s="53"/>
      <c r="Q28" s="54"/>
      <c r="R28" s="54"/>
    </row>
    <row r="29" spans="1:20" ht="12.75" x14ac:dyDescent="0.25">
      <c r="N29" s="53"/>
      <c r="O29" s="53"/>
      <c r="Q29" s="54"/>
      <c r="R29" s="54"/>
    </row>
    <row r="30" spans="1:20" ht="12.75" x14ac:dyDescent="0.25">
      <c r="B30" s="30"/>
      <c r="C30" s="30"/>
      <c r="D30" s="30"/>
      <c r="E30" s="30"/>
      <c r="N30" s="53"/>
      <c r="O30" s="53"/>
      <c r="Q30" s="54"/>
      <c r="R30" s="54"/>
    </row>
    <row r="31" spans="1:20" x14ac:dyDescent="0.2">
      <c r="N31" s="55"/>
      <c r="O31" s="31"/>
    </row>
    <row r="32" spans="1:20" x14ac:dyDescent="0.2">
      <c r="E32" s="30"/>
      <c r="N32" s="55"/>
      <c r="O32" s="31"/>
    </row>
    <row r="33" spans="1:19" x14ac:dyDescent="0.2">
      <c r="A33" s="56"/>
      <c r="B33" s="30"/>
      <c r="C33" s="49"/>
      <c r="D33" s="45"/>
      <c r="H33" s="49"/>
      <c r="I33" s="49"/>
      <c r="K33" s="57"/>
      <c r="L33" s="57"/>
      <c r="M33" s="58"/>
      <c r="O33" s="29"/>
    </row>
    <row r="34" spans="1:19" x14ac:dyDescent="0.2">
      <c r="A34" s="49"/>
      <c r="C34" s="49"/>
      <c r="D34" s="46"/>
      <c r="E34" s="59"/>
      <c r="F34" s="59"/>
      <c r="G34" s="59"/>
      <c r="H34" s="59"/>
      <c r="I34" s="59"/>
      <c r="K34" s="49"/>
      <c r="L34" s="49"/>
      <c r="M34" s="49"/>
      <c r="N34" s="60"/>
      <c r="O34" s="31"/>
      <c r="P34" s="31"/>
      <c r="Q34" s="60"/>
      <c r="R34" s="60"/>
      <c r="S34" s="60"/>
    </row>
    <row r="35" spans="1:19" x14ac:dyDescent="0.2">
      <c r="A35" s="49"/>
      <c r="C35" s="49"/>
      <c r="D35" s="47"/>
      <c r="E35" s="59"/>
      <c r="F35" s="59"/>
      <c r="G35" s="59"/>
      <c r="H35" s="59"/>
      <c r="I35" s="59"/>
      <c r="K35" s="49"/>
      <c r="L35" s="49"/>
      <c r="M35" s="61"/>
      <c r="N35" s="60"/>
      <c r="O35" s="31"/>
      <c r="P35" s="31"/>
      <c r="Q35" s="60"/>
      <c r="R35" s="60"/>
      <c r="S35" s="60"/>
    </row>
    <row r="36" spans="1:19" x14ac:dyDescent="0.2">
      <c r="A36" s="49"/>
      <c r="C36" s="49"/>
      <c r="D36" s="47"/>
      <c r="E36" s="59"/>
      <c r="F36" s="59"/>
      <c r="G36" s="59"/>
      <c r="H36" s="59"/>
      <c r="I36" s="59"/>
      <c r="K36" s="49"/>
      <c r="L36" s="49"/>
      <c r="M36" s="61"/>
      <c r="N36" s="60"/>
      <c r="O36" s="31"/>
      <c r="P36" s="31"/>
      <c r="Q36" s="60"/>
      <c r="R36" s="60"/>
      <c r="S36" s="60"/>
    </row>
    <row r="39" spans="1:19" x14ac:dyDescent="0.2">
      <c r="B39" s="46"/>
      <c r="C39" s="46"/>
    </row>
    <row r="40" spans="1:19" x14ac:dyDescent="0.2">
      <c r="B40" s="46"/>
      <c r="C40" s="46"/>
    </row>
    <row r="41" spans="1:19" x14ac:dyDescent="0.2">
      <c r="B41" s="46"/>
      <c r="C41" s="46"/>
    </row>
    <row r="42" spans="1:19" x14ac:dyDescent="0.2">
      <c r="B42" s="46"/>
    </row>
    <row r="43" spans="1:19" x14ac:dyDescent="0.2">
      <c r="B43" s="46"/>
    </row>
    <row r="44" spans="1:19" x14ac:dyDescent="0.2">
      <c r="B44" s="46"/>
    </row>
    <row r="45" spans="1:19" x14ac:dyDescent="0.2">
      <c r="B45" s="46"/>
    </row>
    <row r="46" spans="1:19" x14ac:dyDescent="0.2">
      <c r="B46" s="46"/>
    </row>
  </sheetData>
  <mergeCells count="2">
    <mergeCell ref="O1:P1"/>
    <mergeCell ref="B1:N1"/>
  </mergeCells>
  <phoneticPr fontId="2" type="noConversion"/>
  <hyperlinks>
    <hyperlink ref="O2" r:id="rId1" xr:uid="{00000000-0004-0000-0400-000000000000}"/>
    <hyperlink ref="P2" r:id="rId2" xr:uid="{00000000-0004-0000-0400-000001000000}"/>
  </hyperlinks>
  <pageMargins left="0.25" right="0.25" top="0.25" bottom="0.25" header="0.5" footer="0.5"/>
  <pageSetup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p175 &amp; 188 - 6x9</vt:lpstr>
      <vt:lpstr>p175 &amp; 188 - 8.5x11</vt:lpstr>
      <vt:lpstr>p176 &amp; 7 - 6x9</vt:lpstr>
      <vt:lpstr>HIRSCH INTERNAL Portfolio Sheet</vt:lpstr>
      <vt:lpstr>HIRSCH Weekly Indicator Sheet</vt:lpstr>
      <vt:lpstr>'p175 &amp; 188 - 6x9'!Print_Area</vt:lpstr>
      <vt:lpstr>'p175 &amp; 188 - 8.5x11'!Print_Area</vt:lpstr>
      <vt:lpstr>'p176 &amp; 7 - 6x9'!Print_Area</vt:lpstr>
    </vt:vector>
  </TitlesOfParts>
  <Company>Hirsch Organization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Stock Trader's Almanac Digital Record Keeping Section</dc:title>
  <dc:creator>Jeffrey A Hirsch</dc:creator>
  <cp:lastModifiedBy>Christopher Mistal</cp:lastModifiedBy>
  <cp:lastPrinted>2018-01-03T15:44:01Z</cp:lastPrinted>
  <dcterms:created xsi:type="dcterms:W3CDTF">2006-10-10T16:12:00Z</dcterms:created>
  <dcterms:modified xsi:type="dcterms:W3CDTF">2019-12-31T13:29:02Z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