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lmanacs - Stock\2023 STA\"/>
    </mc:Choice>
  </mc:AlternateContent>
  <xr:revisionPtr revIDLastSave="0" documentId="13_ncr:1_{28099A37-2BCE-4380-8761-9316BC4086E1}" xr6:coauthVersionLast="47" xr6:coauthVersionMax="47" xr10:uidLastSave="{00000000-0000-0000-0000-000000000000}"/>
  <bookViews>
    <workbookView xWindow="-98" yWindow="-98" windowWidth="26116" windowHeight="15675" tabRatio="653" xr2:uid="{00000000-000D-0000-FFFF-FFFF00000000}"/>
  </bookViews>
  <sheets>
    <sheet name="p183 &amp; 196 - 6x9" sheetId="1" r:id="rId1"/>
    <sheet name="p183 &amp; 196 - 8.5x11" sheetId="2" r:id="rId2"/>
    <sheet name="p184 &amp; 185 - 6x9" sheetId="3" r:id="rId3"/>
    <sheet name="HIRSCH INTERNAL Portfolio Sheet" sheetId="4" r:id="rId4"/>
    <sheet name="HIRSCH Weekly Indicator Sheet" sheetId="5" r:id="rId5"/>
  </sheets>
  <definedNames>
    <definedName name="_xlnm.Print_Area" localSheetId="0">'p183 &amp; 196 - 6x9'!$A$1:$O$31</definedName>
    <definedName name="_xlnm.Print_Area" localSheetId="1">'p183 &amp; 196 - 8.5x11'!$A$1:$N$41</definedName>
    <definedName name="_xlnm.Print_Area" localSheetId="2">'p184 &amp; 185 - 6x9'!$A$1:$G$31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4" i="5" l="1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R5" i="5"/>
  <c r="Q5" i="5"/>
  <c r="R24" i="5" l="1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K3" i="4" l="1"/>
  <c r="K4" i="4"/>
  <c r="G4" i="4"/>
  <c r="G3" i="4"/>
  <c r="N4" i="4"/>
  <c r="N3" i="4"/>
  <c r="L3" i="4" l="1"/>
  <c r="L4" i="4"/>
  <c r="M3" i="4"/>
  <c r="M4" i="4"/>
  <c r="M8" i="4" s="1"/>
  <c r="O4" i="4"/>
  <c r="O3" i="4"/>
  <c r="O8" i="4" s="1"/>
  <c r="L8" i="4" l="1"/>
</calcChain>
</file>

<file path=xl/sharedStrings.xml><?xml version="1.0" encoding="utf-8"?>
<sst xmlns="http://schemas.openxmlformats.org/spreadsheetml/2006/main" count="135" uniqueCount="68">
  <si>
    <t>DATE</t>
  </si>
  <si>
    <t>NO. OF</t>
  </si>
  <si>
    <t>TOTAL</t>
  </si>
  <si>
    <t>PAPER</t>
  </si>
  <si>
    <t>ACQUIRED</t>
  </si>
  <si>
    <t>SHARES</t>
  </si>
  <si>
    <t>SECURITY</t>
  </si>
  <si>
    <t>PRICE</t>
  </si>
  <si>
    <t>COST</t>
  </si>
  <si>
    <t>PROFITS</t>
  </si>
  <si>
    <t>LOSSES</t>
  </si>
  <si>
    <t>ADDITIONAL PURCHASES</t>
  </si>
  <si>
    <t>REASON FOR PURCHASE</t>
  </si>
  <si>
    <t>PRIME OBJECTIVE, ETC.</t>
  </si>
  <si>
    <t>Ticker</t>
  </si>
  <si>
    <t>Security</t>
  </si>
  <si>
    <t>Trade Date</t>
  </si>
  <si>
    <t>Quantity</t>
  </si>
  <si>
    <t>Price</t>
  </si>
  <si>
    <t>Fees</t>
  </si>
  <si>
    <t>Amount</t>
  </si>
  <si>
    <t>Date Sold</t>
  </si>
  <si>
    <t>Loss</t>
  </si>
  <si>
    <t>Gain</t>
  </si>
  <si>
    <t>Days Held</t>
  </si>
  <si>
    <t>% Change</t>
  </si>
  <si>
    <t>PORTFOLIO - Securities</t>
  </si>
  <si>
    <t>XYZ</t>
  </si>
  <si>
    <t>XYZ Company</t>
  </si>
  <si>
    <t>ABC</t>
  </si>
  <si>
    <t>ABC Holdings</t>
  </si>
  <si>
    <t>TOTALS:</t>
  </si>
  <si>
    <t>Avergage:</t>
  </si>
  <si>
    <t>Barron's</t>
  </si>
  <si>
    <t>St Louis FRB</t>
  </si>
  <si>
    <t>Net</t>
  </si>
  <si>
    <t>%</t>
  </si>
  <si>
    <t>NYSE</t>
  </si>
  <si>
    <t>CBOE</t>
  </si>
  <si>
    <t>90-Day</t>
  </si>
  <si>
    <t>Week %</t>
  </si>
  <si>
    <t>Change</t>
  </si>
  <si>
    <t>New</t>
  </si>
  <si>
    <t>Put/Call</t>
  </si>
  <si>
    <t>Treas.</t>
  </si>
  <si>
    <t>Yield</t>
  </si>
  <si>
    <t>Week End</t>
  </si>
  <si>
    <t>DJIA</t>
  </si>
  <si>
    <t>Week</t>
  </si>
  <si>
    <t>On Fri**</t>
  </si>
  <si>
    <t>Next Mon*</t>
  </si>
  <si>
    <t>S&amp;P 500</t>
  </si>
  <si>
    <t>NASDAQ</t>
  </si>
  <si>
    <t>Adv</t>
  </si>
  <si>
    <t>Decl</t>
  </si>
  <si>
    <t>Highs</t>
  </si>
  <si>
    <t>Lows</t>
  </si>
  <si>
    <t>Ratio</t>
  </si>
  <si>
    <t>Rate</t>
  </si>
  <si>
    <t>A/D</t>
  </si>
  <si>
    <t>D/A</t>
  </si>
  <si>
    <t>Spread</t>
  </si>
  <si>
    <t>* On Monday holidays, the following Tuesday is included in the Monday figure</t>
  </si>
  <si>
    <t>** On Friday holidays, the preceding Thursday is included in the Friday figure</t>
  </si>
  <si>
    <t>Bold  Red = Down Friday, Down Monday</t>
  </si>
  <si>
    <t>30-Year</t>
  </si>
  <si>
    <t>PORTFOLIO AT START OF 2023</t>
  </si>
  <si>
    <t>PORTFOLIO AT END OF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</si>
</sst>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/d/yy;@"/>
    <numFmt numFmtId="165" formatCode="&quot;$&quot;#,##0.00"/>
    <numFmt numFmtId="166" formatCode="&quot;$&quot;#,##0.00;[Red]\–\ &quot;$&quot;#,##0.00"/>
    <numFmt numFmtId="167" formatCode="0.0%;[Red]\–\ 0.0%"/>
    <numFmt numFmtId="168" formatCode="0.00%;[Red]\—\ 0.00%"/>
    <numFmt numFmtId="169" formatCode="\+\ #,##0.00;[Red]\–\ #,##0.00"/>
    <numFmt numFmtId="170" formatCode="0.0%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b/>
      <sz val="6"/>
      <name val="Arial Narrow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Arial Unicode MS"/>
    </font>
    <font>
      <sz val="8"/>
      <name val="Arial Unicode MS"/>
      <family val="2"/>
    </font>
    <font>
      <b/>
      <i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 vertical="top"/>
    </xf>
    <xf numFmtId="0" fontId="8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64" fontId="8" fillId="0" borderId="0" xfId="0" applyNumberFormat="1" applyFont="1"/>
    <xf numFmtId="165" fontId="8" fillId="0" borderId="0" xfId="0" applyNumberFormat="1" applyFont="1"/>
    <xf numFmtId="166" fontId="8" fillId="0" borderId="0" xfId="0" applyNumberFormat="1" applyFont="1"/>
    <xf numFmtId="1" fontId="8" fillId="0" borderId="0" xfId="0" applyNumberFormat="1" applyFont="1"/>
    <xf numFmtId="167" fontId="8" fillId="0" borderId="0" xfId="2" applyNumberFormat="1" applyFont="1"/>
    <xf numFmtId="0" fontId="8" fillId="0" borderId="0" xfId="0" applyFont="1" applyAlignment="1">
      <alignment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/>
    <xf numFmtId="0" fontId="9" fillId="0" borderId="0" xfId="0" applyFont="1" applyAlignment="1">
      <alignment horizontal="right"/>
    </xf>
    <xf numFmtId="167" fontId="9" fillId="0" borderId="0" xfId="0" applyNumberFormat="1" applyFont="1"/>
    <xf numFmtId="14" fontId="8" fillId="0" borderId="0" xfId="0" applyNumberFormat="1" applyFont="1"/>
    <xf numFmtId="0" fontId="2" fillId="0" borderId="0" xfId="0" applyFont="1"/>
    <xf numFmtId="2" fontId="2" fillId="0" borderId="0" xfId="0" applyNumberFormat="1" applyFont="1"/>
    <xf numFmtId="168" fontId="2" fillId="0" borderId="0" xfId="0" applyNumberFormat="1" applyFont="1"/>
    <xf numFmtId="0" fontId="9" fillId="0" borderId="0" xfId="0" applyFont="1"/>
    <xf numFmtId="2" fontId="9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11" fillId="0" borderId="0" xfId="1" applyFont="1" applyFill="1" applyAlignment="1" applyProtection="1">
      <alignment horizontal="center"/>
    </xf>
    <xf numFmtId="2" fontId="9" fillId="0" borderId="0" xfId="0" applyNumberFormat="1" applyFont="1"/>
    <xf numFmtId="2" fontId="12" fillId="0" borderId="0" xfId="0" applyNumberFormat="1" applyFont="1" applyAlignment="1">
      <alignment horizontal="center"/>
    </xf>
    <xf numFmtId="15" fontId="2" fillId="0" borderId="0" xfId="0" applyNumberFormat="1" applyFont="1"/>
    <xf numFmtId="2" fontId="13" fillId="0" borderId="0" xfId="0" applyNumberFormat="1" applyFont="1" applyAlignment="1">
      <alignment horizontal="right" wrapText="1"/>
    </xf>
    <xf numFmtId="2" fontId="8" fillId="0" borderId="0" xfId="0" applyNumberFormat="1" applyFont="1"/>
    <xf numFmtId="169" fontId="2" fillId="0" borderId="0" xfId="0" applyNumberFormat="1" applyFont="1"/>
    <xf numFmtId="2" fontId="15" fillId="0" borderId="0" xfId="0" applyNumberFormat="1" applyFont="1"/>
    <xf numFmtId="0" fontId="14" fillId="0" borderId="0" xfId="0" applyFont="1"/>
    <xf numFmtId="0" fontId="16" fillId="0" borderId="0" xfId="0" applyFont="1"/>
    <xf numFmtId="14" fontId="15" fillId="0" borderId="0" xfId="0" applyNumberFormat="1" applyFont="1"/>
    <xf numFmtId="164" fontId="2" fillId="0" borderId="0" xfId="0" applyNumberFormat="1" applyFont="1"/>
    <xf numFmtId="14" fontId="2" fillId="0" borderId="0" xfId="0" applyNumberFormat="1" applyFont="1"/>
    <xf numFmtId="10" fontId="2" fillId="0" borderId="0" xfId="0" applyNumberFormat="1" applyFont="1"/>
    <xf numFmtId="17" fontId="2" fillId="0" borderId="0" xfId="0" applyNumberFormat="1" applyFont="1"/>
    <xf numFmtId="10" fontId="2" fillId="0" borderId="0" xfId="2" applyNumberFormat="1" applyFont="1"/>
    <xf numFmtId="170" fontId="2" fillId="0" borderId="0" xfId="2" applyNumberFormat="1" applyFont="1" applyFill="1"/>
    <xf numFmtId="4" fontId="2" fillId="0" borderId="0" xfId="0" applyNumberFormat="1" applyFont="1"/>
    <xf numFmtId="15" fontId="17" fillId="0" borderId="0" xfId="0" applyNumberFormat="1" applyFont="1"/>
    <xf numFmtId="169" fontId="8" fillId="0" borderId="0" xfId="0" applyNumberFormat="1" applyFont="1" applyAlignment="1">
      <alignment horizontal="right"/>
    </xf>
    <xf numFmtId="169" fontId="8" fillId="0" borderId="0" xfId="0" applyNumberFormat="1" applyFont="1"/>
    <xf numFmtId="15" fontId="8" fillId="0" borderId="0" xfId="0" applyNumberFormat="1" applyFont="1"/>
    <xf numFmtId="169" fontId="9" fillId="0" borderId="0" xfId="0" applyNumberFormat="1" applyFont="1"/>
    <xf numFmtId="2" fontId="13" fillId="0" borderId="0" xfId="0" applyNumberFormat="1" applyFont="1" applyAlignment="1">
      <alignment horizontal="right" vertical="top" wrapText="1"/>
    </xf>
    <xf numFmtId="168" fontId="8" fillId="0" borderId="0" xfId="2" applyNumberFormat="1" applyFont="1" applyFill="1" applyAlignme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red.stlouisfed.org/data/WGS30YR.txt" TargetMode="External"/><Relationship Id="rId1" Type="http://schemas.openxmlformats.org/officeDocument/2006/relationships/hyperlink" Target="http://research.stlouisfed.org/fred2/data/WTB3MS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tabSelected="1" workbookViewId="0">
      <selection activeCell="I1" sqref="I1:O1"/>
    </sheetView>
  </sheetViews>
  <sheetFormatPr defaultRowHeight="12.75"/>
  <cols>
    <col min="1" max="2" width="6.73046875" customWidth="1"/>
    <col min="3" max="3" width="18.73046875" customWidth="1"/>
    <col min="4" max="4" width="4.73046875" customWidth="1"/>
    <col min="5" max="7" width="8.73046875" customWidth="1"/>
    <col min="8" max="9" width="9.1328125" customWidth="1"/>
  </cols>
  <sheetData>
    <row r="1" spans="1:15" ht="20.25">
      <c r="A1" s="56" t="s">
        <v>66</v>
      </c>
      <c r="B1" s="56"/>
      <c r="C1" s="56"/>
      <c r="D1" s="56"/>
      <c r="E1" s="56"/>
      <c r="F1" s="56"/>
      <c r="G1" s="56"/>
      <c r="I1" s="56" t="s">
        <v>67</v>
      </c>
      <c r="J1" s="56"/>
      <c r="K1" s="56"/>
      <c r="L1" s="56"/>
      <c r="M1" s="56"/>
      <c r="N1" s="56"/>
      <c r="O1" s="56"/>
    </row>
    <row r="3" spans="1:15">
      <c r="A3" s="4" t="s">
        <v>0</v>
      </c>
      <c r="B3" s="4" t="s">
        <v>1</v>
      </c>
      <c r="C3" s="57" t="s">
        <v>6</v>
      </c>
      <c r="D3" s="57" t="s">
        <v>7</v>
      </c>
      <c r="E3" s="4" t="s">
        <v>2</v>
      </c>
      <c r="F3" s="4" t="s">
        <v>3</v>
      </c>
      <c r="G3" s="4" t="s">
        <v>3</v>
      </c>
      <c r="I3" s="4" t="s">
        <v>0</v>
      </c>
      <c r="J3" s="4" t="s">
        <v>1</v>
      </c>
      <c r="K3" s="57" t="s">
        <v>6</v>
      </c>
      <c r="L3" s="57" t="s">
        <v>7</v>
      </c>
      <c r="M3" s="4" t="s">
        <v>2</v>
      </c>
      <c r="N3" s="4" t="s">
        <v>3</v>
      </c>
      <c r="O3" s="4" t="s">
        <v>3</v>
      </c>
    </row>
    <row r="4" spans="1:15">
      <c r="A4" s="5" t="s">
        <v>4</v>
      </c>
      <c r="B4" s="5" t="s">
        <v>5</v>
      </c>
      <c r="C4" s="58"/>
      <c r="D4" s="58"/>
      <c r="E4" s="5" t="s">
        <v>8</v>
      </c>
      <c r="F4" s="5" t="s">
        <v>9</v>
      </c>
      <c r="G4" s="5" t="s">
        <v>10</v>
      </c>
      <c r="I4" s="5" t="s">
        <v>4</v>
      </c>
      <c r="J4" s="5" t="s">
        <v>5</v>
      </c>
      <c r="K4" s="58"/>
      <c r="L4" s="58"/>
      <c r="M4" s="5" t="s">
        <v>8</v>
      </c>
      <c r="N4" s="5" t="s">
        <v>9</v>
      </c>
      <c r="O4" s="5" t="s">
        <v>10</v>
      </c>
    </row>
    <row r="5" spans="1:15" ht="18.95" customHeight="1">
      <c r="A5" s="1"/>
      <c r="B5" s="1"/>
      <c r="C5" s="1"/>
      <c r="D5" s="1"/>
      <c r="E5" s="3"/>
      <c r="F5" s="3"/>
      <c r="G5" s="3"/>
      <c r="I5" s="1"/>
      <c r="J5" s="1"/>
      <c r="K5" s="1"/>
      <c r="L5" s="1"/>
      <c r="M5" s="3"/>
      <c r="N5" s="3"/>
      <c r="O5" s="3"/>
    </row>
    <row r="6" spans="1:15" ht="18.95" customHeight="1">
      <c r="A6" s="1"/>
      <c r="B6" s="1"/>
      <c r="C6" s="1"/>
      <c r="D6" s="1"/>
      <c r="E6" s="1"/>
      <c r="F6" s="1"/>
      <c r="G6" s="1"/>
      <c r="I6" s="1"/>
      <c r="J6" s="1"/>
      <c r="K6" s="1"/>
      <c r="L6" s="1"/>
      <c r="M6" s="1"/>
      <c r="N6" s="1"/>
      <c r="O6" s="1"/>
    </row>
    <row r="7" spans="1:15" ht="18.95" customHeight="1">
      <c r="A7" s="1"/>
      <c r="B7" s="1"/>
      <c r="C7" s="1"/>
      <c r="D7" s="1"/>
      <c r="E7" s="1"/>
      <c r="F7" s="1"/>
      <c r="G7" s="1"/>
      <c r="I7" s="1"/>
      <c r="J7" s="1"/>
      <c r="K7" s="1"/>
      <c r="L7" s="1"/>
      <c r="M7" s="1"/>
      <c r="N7" s="1"/>
      <c r="O7" s="1"/>
    </row>
    <row r="8" spans="1:15" ht="18.95" customHeight="1">
      <c r="A8" s="1"/>
      <c r="B8" s="1"/>
      <c r="C8" s="1"/>
      <c r="D8" s="1"/>
      <c r="E8" s="1"/>
      <c r="F8" s="1"/>
      <c r="G8" s="1"/>
      <c r="I8" s="1"/>
      <c r="J8" s="1"/>
      <c r="K8" s="1"/>
      <c r="L8" s="1"/>
      <c r="M8" s="1"/>
      <c r="N8" s="1"/>
      <c r="O8" s="1"/>
    </row>
    <row r="9" spans="1:15" ht="18.95" customHeight="1">
      <c r="A9" s="1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  <c r="O9" s="1"/>
    </row>
    <row r="10" spans="1:15" ht="18.95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</row>
    <row r="11" spans="1:15" ht="18.95" customHeight="1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</row>
    <row r="12" spans="1:15" ht="18.95" customHeight="1">
      <c r="A12" s="1"/>
      <c r="B12" s="1"/>
      <c r="C12" s="1"/>
      <c r="D12" s="1"/>
      <c r="E12" s="1"/>
      <c r="F12" s="1"/>
      <c r="G12" s="1"/>
      <c r="I12" s="1"/>
      <c r="J12" s="1"/>
      <c r="K12" s="1"/>
      <c r="L12" s="1"/>
      <c r="M12" s="1"/>
      <c r="N12" s="1"/>
      <c r="O12" s="1"/>
    </row>
    <row r="13" spans="1:15" ht="18.95" customHeight="1">
      <c r="A13" s="1"/>
      <c r="B13" s="1"/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  <c r="O13" s="1"/>
    </row>
    <row r="14" spans="1:15" ht="18.95" customHeight="1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</row>
    <row r="15" spans="1:15" ht="18.95" customHeight="1">
      <c r="A15" s="1"/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16" spans="1:15" ht="18.95" customHeight="1">
      <c r="A16" s="1"/>
      <c r="B16" s="1"/>
      <c r="C16" s="1"/>
      <c r="D16" s="1"/>
      <c r="E16" s="1"/>
      <c r="F16" s="1"/>
      <c r="G16" s="1"/>
      <c r="I16" s="1"/>
      <c r="J16" s="1"/>
      <c r="K16" s="1"/>
      <c r="L16" s="1"/>
      <c r="M16" s="1"/>
      <c r="N16" s="1"/>
      <c r="O16" s="1"/>
    </row>
    <row r="17" spans="1:15" ht="18.95" customHeight="1">
      <c r="A17" s="1"/>
      <c r="B17" s="1"/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</row>
    <row r="18" spans="1:15" ht="18.95" customHeight="1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1"/>
    </row>
    <row r="19" spans="1:15" ht="18.95" customHeight="1">
      <c r="A19" s="1"/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  <c r="O19" s="1"/>
    </row>
    <row r="20" spans="1:15" ht="18.95" customHeight="1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  <c r="M20" s="1"/>
      <c r="N20" s="1"/>
      <c r="O20" s="1"/>
    </row>
    <row r="21" spans="1:15" ht="18.95" customHeight="1">
      <c r="A21" s="1"/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</row>
    <row r="22" spans="1:15" ht="18.95" customHeight="1">
      <c r="A22" s="1"/>
      <c r="B22" s="1"/>
      <c r="C22" s="1"/>
      <c r="D22" s="1"/>
      <c r="E22" s="1"/>
      <c r="F22" s="1"/>
      <c r="G22" s="1"/>
      <c r="I22" s="1"/>
      <c r="J22" s="1"/>
      <c r="K22" s="1"/>
      <c r="L22" s="1"/>
      <c r="M22" s="1"/>
      <c r="N22" s="1"/>
      <c r="O22" s="1"/>
    </row>
    <row r="23" spans="1:15" ht="18.95" customHeight="1">
      <c r="A23" s="1"/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  <c r="N23" s="1"/>
      <c r="O23" s="1"/>
    </row>
    <row r="24" spans="1:15" ht="18.95" customHeight="1">
      <c r="A24" s="1"/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  <c r="N24" s="1"/>
      <c r="O24" s="1"/>
    </row>
    <row r="25" spans="1:15" ht="18.95" customHeight="1">
      <c r="A25" s="1"/>
      <c r="B25" s="1"/>
      <c r="C25" s="1"/>
      <c r="D25" s="1"/>
      <c r="E25" s="1"/>
      <c r="F25" s="1"/>
      <c r="G25" s="1"/>
      <c r="I25" s="1"/>
      <c r="J25" s="1"/>
      <c r="K25" s="1"/>
      <c r="L25" s="1"/>
      <c r="M25" s="1"/>
      <c r="N25" s="1"/>
      <c r="O25" s="1"/>
    </row>
    <row r="26" spans="1:15" ht="18.95" customHeight="1">
      <c r="A26" s="1"/>
      <c r="B26" s="1"/>
      <c r="C26" s="1"/>
      <c r="D26" s="1"/>
      <c r="E26" s="1"/>
      <c r="F26" s="1"/>
      <c r="G26" s="1"/>
      <c r="I26" s="1"/>
      <c r="J26" s="1"/>
      <c r="K26" s="1"/>
      <c r="L26" s="1"/>
      <c r="M26" s="1"/>
      <c r="N26" s="1"/>
      <c r="O26" s="1"/>
    </row>
    <row r="27" spans="1:15" ht="18.95" customHeight="1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  <c r="O27" s="1"/>
    </row>
    <row r="28" spans="1:15" ht="18.95" customHeight="1">
      <c r="A28" s="1"/>
      <c r="B28" s="1"/>
      <c r="C28" s="1"/>
      <c r="D28" s="1"/>
      <c r="E28" s="1"/>
      <c r="F28" s="1"/>
      <c r="G28" s="1"/>
      <c r="I28" s="1"/>
      <c r="J28" s="1"/>
      <c r="K28" s="1"/>
      <c r="L28" s="1"/>
      <c r="M28" s="1"/>
      <c r="N28" s="1"/>
      <c r="O28" s="1"/>
    </row>
    <row r="29" spans="1:15" ht="18.95" customHeight="1">
      <c r="A29" s="1"/>
      <c r="B29" s="1"/>
      <c r="C29" s="1"/>
      <c r="D29" s="1"/>
      <c r="E29" s="1"/>
      <c r="F29" s="1"/>
      <c r="G29" s="1"/>
      <c r="I29" s="1"/>
      <c r="J29" s="1"/>
      <c r="K29" s="1"/>
      <c r="L29" s="1"/>
      <c r="M29" s="1"/>
      <c r="N29" s="1"/>
      <c r="O29" s="1"/>
    </row>
    <row r="30" spans="1:15" ht="18.95" customHeight="1">
      <c r="A30" s="1"/>
      <c r="B30" s="1"/>
      <c r="C30" s="1"/>
      <c r="D30" s="1"/>
      <c r="E30" s="1"/>
      <c r="F30" s="1"/>
      <c r="G30" s="1"/>
      <c r="I30" s="1"/>
      <c r="J30" s="1"/>
      <c r="K30" s="1"/>
      <c r="L30" s="1"/>
      <c r="M30" s="1"/>
      <c r="N30" s="1"/>
      <c r="O30" s="1"/>
    </row>
    <row r="31" spans="1:15" ht="18.95" customHeight="1">
      <c r="A31" s="1"/>
      <c r="B31" s="1"/>
      <c r="C31" s="1"/>
      <c r="D31" s="1"/>
      <c r="E31" s="1"/>
      <c r="F31" s="1"/>
      <c r="G31" s="1"/>
      <c r="I31" s="1"/>
      <c r="J31" s="1"/>
      <c r="K31" s="1"/>
      <c r="L31" s="1"/>
      <c r="M31" s="1"/>
      <c r="N31" s="1"/>
      <c r="O31" s="1"/>
    </row>
    <row r="33" spans="1:9">
      <c r="A33" s="6"/>
      <c r="I33" s="6"/>
    </row>
  </sheetData>
  <mergeCells count="6">
    <mergeCell ref="A1:G1"/>
    <mergeCell ref="C3:C4"/>
    <mergeCell ref="D3:D4"/>
    <mergeCell ref="I1:O1"/>
    <mergeCell ref="K3:K4"/>
    <mergeCell ref="L3:L4"/>
  </mergeCells>
  <phoneticPr fontId="2" type="noConversion"/>
  <pageMargins left="0.3" right="0.3" top="0.3" bottom="0.3" header="0" footer="0"/>
  <pageSetup scale="97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workbookViewId="0">
      <selection activeCell="H1" sqref="H1:N1"/>
    </sheetView>
  </sheetViews>
  <sheetFormatPr defaultRowHeight="12.75"/>
  <cols>
    <col min="1" max="2" width="10.73046875" customWidth="1"/>
    <col min="3" max="3" width="40.73046875" customWidth="1"/>
    <col min="4" max="4" width="8.73046875" customWidth="1"/>
    <col min="5" max="9" width="10.73046875" customWidth="1"/>
    <col min="10" max="10" width="40.73046875" customWidth="1"/>
    <col min="11" max="11" width="8.73046875" customWidth="1"/>
    <col min="12" max="14" width="10.73046875" customWidth="1"/>
  </cols>
  <sheetData>
    <row r="1" spans="1:14" ht="20.25">
      <c r="A1" s="56" t="s">
        <v>66</v>
      </c>
      <c r="B1" s="56"/>
      <c r="C1" s="56"/>
      <c r="D1" s="56"/>
      <c r="E1" s="56"/>
      <c r="F1" s="56"/>
      <c r="G1" s="56"/>
      <c r="H1" s="56" t="s">
        <v>67</v>
      </c>
      <c r="I1" s="56"/>
      <c r="J1" s="56"/>
      <c r="K1" s="56"/>
      <c r="L1" s="56"/>
      <c r="M1" s="56"/>
      <c r="N1" s="56"/>
    </row>
    <row r="3" spans="1:14">
      <c r="A3" s="2" t="s">
        <v>0</v>
      </c>
      <c r="B3" s="2" t="s">
        <v>1</v>
      </c>
      <c r="C3" s="59" t="s">
        <v>6</v>
      </c>
      <c r="D3" s="59" t="s">
        <v>7</v>
      </c>
      <c r="E3" s="2" t="s">
        <v>2</v>
      </c>
      <c r="F3" s="2" t="s">
        <v>3</v>
      </c>
      <c r="G3" s="2" t="s">
        <v>3</v>
      </c>
      <c r="H3" s="2" t="s">
        <v>0</v>
      </c>
      <c r="I3" s="2" t="s">
        <v>1</v>
      </c>
      <c r="J3" s="59" t="s">
        <v>6</v>
      </c>
      <c r="K3" s="59" t="s">
        <v>7</v>
      </c>
      <c r="L3" s="2" t="s">
        <v>2</v>
      </c>
      <c r="M3" s="2" t="s">
        <v>3</v>
      </c>
      <c r="N3" s="2" t="s">
        <v>3</v>
      </c>
    </row>
    <row r="4" spans="1:14">
      <c r="A4" s="7" t="s">
        <v>4</v>
      </c>
      <c r="B4" s="7" t="s">
        <v>5</v>
      </c>
      <c r="C4" s="60"/>
      <c r="D4" s="60"/>
      <c r="E4" s="7" t="s">
        <v>8</v>
      </c>
      <c r="F4" s="7" t="s">
        <v>9</v>
      </c>
      <c r="G4" s="7" t="s">
        <v>10</v>
      </c>
      <c r="H4" s="7" t="s">
        <v>4</v>
      </c>
      <c r="I4" s="7" t="s">
        <v>5</v>
      </c>
      <c r="J4" s="60"/>
      <c r="K4" s="60"/>
      <c r="L4" s="7" t="s">
        <v>8</v>
      </c>
      <c r="M4" s="7" t="s">
        <v>9</v>
      </c>
      <c r="N4" s="7" t="s">
        <v>10</v>
      </c>
    </row>
    <row r="5" spans="1:14" ht="18.95" customHeight="1">
      <c r="A5" s="1"/>
      <c r="B5" s="1"/>
      <c r="C5" s="1"/>
      <c r="D5" s="1"/>
      <c r="E5" s="3"/>
      <c r="F5" s="3"/>
      <c r="G5" s="3"/>
      <c r="H5" s="1"/>
      <c r="I5" s="1"/>
      <c r="J5" s="1"/>
      <c r="K5" s="1"/>
      <c r="L5" s="3"/>
      <c r="M5" s="3"/>
      <c r="N5" s="3"/>
    </row>
    <row r="6" spans="1:14" ht="18.9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9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.9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9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9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9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9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9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9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9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9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9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9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9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9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.9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9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9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9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9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9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9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9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9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9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9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9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9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9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9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9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9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9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9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6"/>
      <c r="H42" s="6"/>
    </row>
  </sheetData>
  <mergeCells count="6">
    <mergeCell ref="A1:G1"/>
    <mergeCell ref="H1:N1"/>
    <mergeCell ref="C3:C4"/>
    <mergeCell ref="D3:D4"/>
    <mergeCell ref="J3:J4"/>
    <mergeCell ref="K3:K4"/>
  </mergeCells>
  <phoneticPr fontId="2" type="noConversion"/>
  <pageMargins left="0.25" right="0.25" top="0.25" bottom="0.25" header="0.5" footer="0.5"/>
  <pageSetup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workbookViewId="0">
      <selection sqref="A1:G31"/>
    </sheetView>
  </sheetViews>
  <sheetFormatPr defaultRowHeight="12.75"/>
  <cols>
    <col min="1" max="2" width="6.73046875" customWidth="1"/>
    <col min="3" max="3" width="18.73046875" customWidth="1"/>
    <col min="4" max="4" width="4.73046875" customWidth="1"/>
    <col min="5" max="7" width="8.73046875" customWidth="1"/>
  </cols>
  <sheetData>
    <row r="1" spans="1:7" ht="20.25">
      <c r="A1" s="56" t="s">
        <v>11</v>
      </c>
      <c r="B1" s="56"/>
      <c r="C1" s="56"/>
      <c r="D1" s="56"/>
      <c r="E1" s="56"/>
      <c r="F1" s="56"/>
      <c r="G1" s="56"/>
    </row>
    <row r="3" spans="1:7">
      <c r="A3" s="4" t="s">
        <v>0</v>
      </c>
      <c r="B3" s="4" t="s">
        <v>1</v>
      </c>
      <c r="C3" s="57" t="s">
        <v>6</v>
      </c>
      <c r="D3" s="57" t="s">
        <v>7</v>
      </c>
      <c r="E3" s="4" t="s">
        <v>2</v>
      </c>
      <c r="F3" s="63" t="s">
        <v>12</v>
      </c>
      <c r="G3" s="64"/>
    </row>
    <row r="4" spans="1:7">
      <c r="A4" s="5" t="s">
        <v>4</v>
      </c>
      <c r="B4" s="5" t="s">
        <v>5</v>
      </c>
      <c r="C4" s="58"/>
      <c r="D4" s="58"/>
      <c r="E4" s="5" t="s">
        <v>8</v>
      </c>
      <c r="F4" s="65" t="s">
        <v>13</v>
      </c>
      <c r="G4" s="66"/>
    </row>
    <row r="5" spans="1:7" ht="18.95" customHeight="1">
      <c r="A5" s="1"/>
      <c r="B5" s="1"/>
      <c r="C5" s="1"/>
      <c r="D5" s="1"/>
      <c r="E5" s="3"/>
      <c r="F5" s="61"/>
      <c r="G5" s="62"/>
    </row>
    <row r="6" spans="1:7" ht="18.95" customHeight="1">
      <c r="A6" s="1"/>
      <c r="B6" s="1"/>
      <c r="C6" s="1"/>
      <c r="D6" s="1"/>
      <c r="E6" s="1"/>
      <c r="F6" s="61"/>
      <c r="G6" s="62"/>
    </row>
    <row r="7" spans="1:7" ht="18.95" customHeight="1">
      <c r="A7" s="1"/>
      <c r="B7" s="1"/>
      <c r="C7" s="1"/>
      <c r="D7" s="1"/>
      <c r="E7" s="1"/>
      <c r="F7" s="61"/>
      <c r="G7" s="62"/>
    </row>
    <row r="8" spans="1:7" ht="18.95" customHeight="1">
      <c r="A8" s="1"/>
      <c r="B8" s="1"/>
      <c r="C8" s="1"/>
      <c r="D8" s="1"/>
      <c r="E8" s="1"/>
      <c r="F8" s="61"/>
      <c r="G8" s="62"/>
    </row>
    <row r="9" spans="1:7" ht="18.95" customHeight="1">
      <c r="A9" s="1"/>
      <c r="B9" s="1"/>
      <c r="C9" s="1"/>
      <c r="D9" s="1"/>
      <c r="E9" s="1"/>
      <c r="F9" s="61"/>
      <c r="G9" s="62"/>
    </row>
    <row r="10" spans="1:7" ht="18.95" customHeight="1">
      <c r="A10" s="1"/>
      <c r="B10" s="1"/>
      <c r="C10" s="1"/>
      <c r="D10" s="1"/>
      <c r="E10" s="1"/>
      <c r="F10" s="61"/>
      <c r="G10" s="62"/>
    </row>
    <row r="11" spans="1:7" ht="18.95" customHeight="1">
      <c r="A11" s="1"/>
      <c r="B11" s="1"/>
      <c r="C11" s="1"/>
      <c r="D11" s="1"/>
      <c r="E11" s="1"/>
      <c r="F11" s="61"/>
      <c r="G11" s="62"/>
    </row>
    <row r="12" spans="1:7" ht="18.95" customHeight="1">
      <c r="A12" s="1"/>
      <c r="B12" s="1"/>
      <c r="C12" s="1"/>
      <c r="D12" s="1"/>
      <c r="E12" s="1"/>
      <c r="F12" s="61"/>
      <c r="G12" s="62"/>
    </row>
    <row r="13" spans="1:7" ht="18.95" customHeight="1">
      <c r="A13" s="1"/>
      <c r="B13" s="1"/>
      <c r="C13" s="1"/>
      <c r="D13" s="1"/>
      <c r="E13" s="1"/>
      <c r="F13" s="61"/>
      <c r="G13" s="62"/>
    </row>
    <row r="14" spans="1:7" ht="18.95" customHeight="1">
      <c r="A14" s="1"/>
      <c r="B14" s="1"/>
      <c r="C14" s="1"/>
      <c r="D14" s="1"/>
      <c r="E14" s="1"/>
      <c r="F14" s="61"/>
      <c r="G14" s="62"/>
    </row>
    <row r="15" spans="1:7" ht="18.95" customHeight="1">
      <c r="A15" s="1"/>
      <c r="B15" s="1"/>
      <c r="C15" s="1"/>
      <c r="D15" s="1"/>
      <c r="E15" s="1"/>
      <c r="F15" s="61"/>
      <c r="G15" s="62"/>
    </row>
    <row r="16" spans="1:7" ht="18.95" customHeight="1">
      <c r="A16" s="1"/>
      <c r="B16" s="1"/>
      <c r="C16" s="1"/>
      <c r="D16" s="1"/>
      <c r="E16" s="1"/>
      <c r="F16" s="61"/>
      <c r="G16" s="62"/>
    </row>
    <row r="17" spans="1:7" ht="18.95" customHeight="1">
      <c r="A17" s="1"/>
      <c r="B17" s="1"/>
      <c r="C17" s="1"/>
      <c r="D17" s="1"/>
      <c r="E17" s="1"/>
      <c r="F17" s="61"/>
      <c r="G17" s="62"/>
    </row>
    <row r="18" spans="1:7" ht="18.95" customHeight="1">
      <c r="A18" s="1"/>
      <c r="B18" s="1"/>
      <c r="C18" s="1"/>
      <c r="D18" s="1"/>
      <c r="E18" s="1"/>
      <c r="F18" s="61"/>
      <c r="G18" s="62"/>
    </row>
    <row r="19" spans="1:7" ht="18.95" customHeight="1">
      <c r="A19" s="1"/>
      <c r="B19" s="1"/>
      <c r="C19" s="1"/>
      <c r="D19" s="1"/>
      <c r="E19" s="1"/>
      <c r="F19" s="61"/>
      <c r="G19" s="62"/>
    </row>
    <row r="20" spans="1:7" ht="18.95" customHeight="1">
      <c r="A20" s="1"/>
      <c r="B20" s="1"/>
      <c r="C20" s="1"/>
      <c r="D20" s="1"/>
      <c r="E20" s="1"/>
      <c r="F20" s="61"/>
      <c r="G20" s="62"/>
    </row>
    <row r="21" spans="1:7" ht="18.95" customHeight="1">
      <c r="A21" s="1"/>
      <c r="B21" s="1"/>
      <c r="C21" s="1"/>
      <c r="D21" s="1"/>
      <c r="E21" s="1"/>
      <c r="F21" s="61"/>
      <c r="G21" s="62"/>
    </row>
    <row r="22" spans="1:7" ht="18.95" customHeight="1">
      <c r="A22" s="1"/>
      <c r="B22" s="1"/>
      <c r="C22" s="1"/>
      <c r="D22" s="1"/>
      <c r="E22" s="1"/>
      <c r="F22" s="61"/>
      <c r="G22" s="62"/>
    </row>
    <row r="23" spans="1:7" ht="18.95" customHeight="1">
      <c r="A23" s="1"/>
      <c r="B23" s="1"/>
      <c r="C23" s="1"/>
      <c r="D23" s="1"/>
      <c r="E23" s="1"/>
      <c r="F23" s="61"/>
      <c r="G23" s="62"/>
    </row>
    <row r="24" spans="1:7" ht="18.95" customHeight="1">
      <c r="A24" s="1"/>
      <c r="B24" s="1"/>
      <c r="C24" s="1"/>
      <c r="D24" s="1"/>
      <c r="E24" s="1"/>
      <c r="F24" s="61"/>
      <c r="G24" s="62"/>
    </row>
    <row r="25" spans="1:7" ht="18.95" customHeight="1">
      <c r="A25" s="1"/>
      <c r="B25" s="1"/>
      <c r="C25" s="1"/>
      <c r="D25" s="1"/>
      <c r="E25" s="1"/>
      <c r="F25" s="61"/>
      <c r="G25" s="62"/>
    </row>
    <row r="26" spans="1:7" ht="18.95" customHeight="1">
      <c r="A26" s="1"/>
      <c r="B26" s="1"/>
      <c r="C26" s="1"/>
      <c r="D26" s="1"/>
      <c r="E26" s="1"/>
      <c r="F26" s="61"/>
      <c r="G26" s="62"/>
    </row>
    <row r="27" spans="1:7" ht="18.95" customHeight="1">
      <c r="A27" s="1"/>
      <c r="B27" s="1"/>
      <c r="C27" s="1"/>
      <c r="D27" s="1"/>
      <c r="E27" s="1"/>
      <c r="F27" s="61"/>
      <c r="G27" s="62"/>
    </row>
    <row r="28" spans="1:7" ht="18.95" customHeight="1">
      <c r="A28" s="1"/>
      <c r="B28" s="1"/>
      <c r="C28" s="1"/>
      <c r="D28" s="1"/>
      <c r="E28" s="1"/>
      <c r="F28" s="61"/>
      <c r="G28" s="62"/>
    </row>
    <row r="29" spans="1:7" ht="18.95" customHeight="1">
      <c r="A29" s="1"/>
      <c r="B29" s="1"/>
      <c r="C29" s="1"/>
      <c r="D29" s="1"/>
      <c r="E29" s="1"/>
      <c r="F29" s="61"/>
      <c r="G29" s="62"/>
    </row>
    <row r="30" spans="1:7" ht="18.95" customHeight="1">
      <c r="A30" s="1"/>
      <c r="B30" s="1"/>
      <c r="C30" s="1"/>
      <c r="D30" s="1"/>
      <c r="E30" s="1"/>
      <c r="F30" s="61"/>
      <c r="G30" s="62"/>
    </row>
    <row r="31" spans="1:7" ht="18.95" customHeight="1">
      <c r="A31" s="1"/>
      <c r="B31" s="1"/>
      <c r="C31" s="1"/>
      <c r="D31" s="1"/>
      <c r="E31" s="1"/>
      <c r="F31" s="61"/>
      <c r="G31" s="62"/>
    </row>
    <row r="33" spans="1:1">
      <c r="A33" s="6"/>
    </row>
  </sheetData>
  <mergeCells count="32">
    <mergeCell ref="F11:G11"/>
    <mergeCell ref="A1:G1"/>
    <mergeCell ref="C3:C4"/>
    <mergeCell ref="D3:D4"/>
    <mergeCell ref="F3:G3"/>
    <mergeCell ref="F4:G4"/>
    <mergeCell ref="F5:G5"/>
    <mergeCell ref="F6:G6"/>
    <mergeCell ref="F7:G7"/>
    <mergeCell ref="F8:G8"/>
    <mergeCell ref="F9:G9"/>
    <mergeCell ref="F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4:G24"/>
    <mergeCell ref="F29:G29"/>
    <mergeCell ref="F30:G30"/>
    <mergeCell ref="F31:G31"/>
    <mergeCell ref="F25:G25"/>
    <mergeCell ref="F26:G26"/>
    <mergeCell ref="F27:G27"/>
    <mergeCell ref="F28:G28"/>
  </mergeCells>
  <phoneticPr fontId="2" type="noConversion"/>
  <pageMargins left="0.3" right="0.3" top="0.3" bottom="0.3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"/>
  <sheetViews>
    <sheetView workbookViewId="0">
      <selection activeCell="H5" sqref="H5"/>
    </sheetView>
  </sheetViews>
  <sheetFormatPr defaultColWidth="9.1328125" defaultRowHeight="10.15"/>
  <cols>
    <col min="1" max="1" width="6" style="8" bestFit="1" customWidth="1"/>
    <col min="2" max="2" width="20.73046875" style="8" customWidth="1"/>
    <col min="3" max="3" width="9.3984375" style="13" bestFit="1" customWidth="1"/>
    <col min="4" max="4" width="7.3984375" style="8" bestFit="1" customWidth="1"/>
    <col min="5" max="5" width="5.73046875" style="14" bestFit="1" customWidth="1"/>
    <col min="6" max="6" width="6.59765625" style="14" bestFit="1" customWidth="1"/>
    <col min="7" max="7" width="7.86328125" style="14" bestFit="1" customWidth="1"/>
    <col min="8" max="8" width="8.265625" style="13" bestFit="1" customWidth="1"/>
    <col min="9" max="9" width="7.86328125" style="14" bestFit="1" customWidth="1"/>
    <col min="10" max="10" width="6.59765625" style="14" bestFit="1" customWidth="1"/>
    <col min="11" max="13" width="10.86328125" style="14" bestFit="1" customWidth="1"/>
    <col min="14" max="14" width="9" style="8" bestFit="1" customWidth="1"/>
    <col min="15" max="15" width="8.73046875" style="8" bestFit="1" customWidth="1"/>
    <col min="16" max="16384" width="9.1328125" style="8"/>
  </cols>
  <sheetData>
    <row r="1" spans="1:15" ht="15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>
      <c r="A2" s="9" t="s">
        <v>14</v>
      </c>
      <c r="B2" s="9" t="s">
        <v>15</v>
      </c>
      <c r="C2" s="10" t="s">
        <v>16</v>
      </c>
      <c r="D2" s="9" t="s">
        <v>17</v>
      </c>
      <c r="E2" s="11" t="s">
        <v>18</v>
      </c>
      <c r="F2" s="11" t="s">
        <v>19</v>
      </c>
      <c r="G2" s="11" t="s">
        <v>20</v>
      </c>
      <c r="H2" s="10" t="s">
        <v>21</v>
      </c>
      <c r="I2" s="11" t="s">
        <v>18</v>
      </c>
      <c r="J2" s="11" t="s">
        <v>19</v>
      </c>
      <c r="K2" s="11" t="s">
        <v>20</v>
      </c>
      <c r="L2" s="11" t="s">
        <v>22</v>
      </c>
      <c r="M2" s="11" t="s">
        <v>23</v>
      </c>
      <c r="N2" s="9" t="s">
        <v>24</v>
      </c>
      <c r="O2" s="9" t="s">
        <v>25</v>
      </c>
    </row>
    <row r="3" spans="1:15">
      <c r="A3" s="8" t="s">
        <v>27</v>
      </c>
      <c r="B3" s="12" t="s">
        <v>28</v>
      </c>
      <c r="C3" s="13">
        <v>44500</v>
      </c>
      <c r="D3" s="8">
        <v>500</v>
      </c>
      <c r="E3" s="14">
        <v>10</v>
      </c>
      <c r="F3" s="14">
        <v>100</v>
      </c>
      <c r="G3" s="14">
        <f>D3*E3+F3</f>
        <v>5100</v>
      </c>
      <c r="H3" s="13">
        <v>44681</v>
      </c>
      <c r="I3" s="14">
        <v>20</v>
      </c>
      <c r="J3" s="14">
        <v>100</v>
      </c>
      <c r="K3" s="14">
        <f>D3*I3+J3</f>
        <v>10100</v>
      </c>
      <c r="L3" s="15" t="str">
        <f>IF(K3&lt;G3, K3-G3, "")</f>
        <v/>
      </c>
      <c r="M3" s="15">
        <f>IF(K3&gt;G3, K3-G3, "")</f>
        <v>5000</v>
      </c>
      <c r="N3" s="16">
        <f>H3-C3</f>
        <v>181</v>
      </c>
      <c r="O3" s="17">
        <f>K3/G3-1</f>
        <v>0.98039215686274517</v>
      </c>
    </row>
    <row r="4" spans="1:15">
      <c r="A4" s="8" t="s">
        <v>29</v>
      </c>
      <c r="B4" s="12" t="s">
        <v>30</v>
      </c>
      <c r="C4" s="13">
        <v>44505</v>
      </c>
      <c r="D4" s="8">
        <v>250</v>
      </c>
      <c r="E4" s="14">
        <v>25</v>
      </c>
      <c r="F4" s="14">
        <v>100</v>
      </c>
      <c r="G4" s="14">
        <f>D4*E4+F4</f>
        <v>6350</v>
      </c>
      <c r="H4" s="13">
        <v>44757</v>
      </c>
      <c r="I4" s="14">
        <v>20</v>
      </c>
      <c r="J4" s="14">
        <v>100</v>
      </c>
      <c r="K4" s="14">
        <f>D4*I4+J4</f>
        <v>5100</v>
      </c>
      <c r="L4" s="15">
        <f>IF(K4&lt;G4, K4-G4, "")</f>
        <v>-1250</v>
      </c>
      <c r="M4" s="15" t="str">
        <f>IF(K4&gt;G4, K4-G4, "")</f>
        <v/>
      </c>
      <c r="N4" s="16">
        <f>H4-C4</f>
        <v>252</v>
      </c>
      <c r="O4" s="17">
        <f>K4/G4-1</f>
        <v>-0.19685039370078738</v>
      </c>
    </row>
    <row r="5" spans="1:15">
      <c r="B5" s="18"/>
      <c r="N5" s="16"/>
    </row>
    <row r="6" spans="1:15">
      <c r="L6" s="15"/>
      <c r="M6" s="15"/>
    </row>
    <row r="7" spans="1:15">
      <c r="L7" s="15"/>
      <c r="M7" s="15"/>
    </row>
    <row r="8" spans="1:15">
      <c r="K8" s="19" t="s">
        <v>31</v>
      </c>
      <c r="L8" s="20">
        <f>SUM(L3:L4)</f>
        <v>-1250</v>
      </c>
      <c r="M8" s="20">
        <f>SUM(M3:M4)</f>
        <v>5000</v>
      </c>
      <c r="N8" s="21" t="s">
        <v>32</v>
      </c>
      <c r="O8" s="22">
        <f>AVERAGE(O3:O4)</f>
        <v>0.39177088158097889</v>
      </c>
    </row>
  </sheetData>
  <mergeCells count="1">
    <mergeCell ref="A1:O1"/>
  </mergeCells>
  <phoneticPr fontId="2" type="noConversion"/>
  <pageMargins left="0.25" right="0.2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0"/>
  <sheetViews>
    <sheetView workbookViewId="0">
      <selection activeCell="I36" sqref="I36"/>
    </sheetView>
  </sheetViews>
  <sheetFormatPr defaultColWidth="9.1328125" defaultRowHeight="10.15"/>
  <cols>
    <col min="1" max="1" width="8.73046875" style="24" bestFit="1" customWidth="1"/>
    <col min="2" max="2" width="7.3984375" style="25" bestFit="1" customWidth="1"/>
    <col min="3" max="3" width="8.265625" style="37" bestFit="1" customWidth="1"/>
    <col min="4" max="4" width="7.3984375" style="37" bestFit="1" customWidth="1"/>
    <col min="5" max="5" width="8.86328125" style="37" bestFit="1" customWidth="1"/>
    <col min="6" max="6" width="7.1328125" style="24" bestFit="1" customWidth="1"/>
    <col min="7" max="9" width="7.3984375" style="24" bestFit="1" customWidth="1"/>
    <col min="10" max="11" width="4.86328125" style="24" bestFit="1" customWidth="1"/>
    <col min="12" max="13" width="5.3984375" style="24" bestFit="1" customWidth="1"/>
    <col min="14" max="14" width="6.86328125" style="25" bestFit="1" customWidth="1"/>
    <col min="15" max="15" width="6" style="24" bestFit="1" customWidth="1"/>
    <col min="16" max="16" width="6.73046875" style="24" bestFit="1" customWidth="1"/>
    <col min="17" max="18" width="4.59765625" style="25" bestFit="1" customWidth="1"/>
    <col min="19" max="19" width="7.3984375" style="26" bestFit="1" customWidth="1"/>
    <col min="20" max="20" width="6.59765625" style="24" bestFit="1" customWidth="1"/>
    <col min="21" max="16384" width="9.1328125" style="24"/>
  </cols>
  <sheetData>
    <row r="1" spans="1:20">
      <c r="B1" s="68" t="s">
        <v>33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69"/>
      <c r="O1" s="68" t="s">
        <v>34</v>
      </c>
      <c r="P1" s="69"/>
    </row>
    <row r="2" spans="1:20" s="27" customFormat="1">
      <c r="B2" s="28"/>
      <c r="C2" s="29" t="s">
        <v>35</v>
      </c>
      <c r="D2" s="29" t="s">
        <v>35</v>
      </c>
      <c r="E2" s="29" t="s">
        <v>35</v>
      </c>
      <c r="F2" s="9"/>
      <c r="G2" s="30" t="s">
        <v>36</v>
      </c>
      <c r="H2" s="9"/>
      <c r="I2" s="30" t="s">
        <v>36</v>
      </c>
      <c r="J2" s="9"/>
      <c r="K2" s="9"/>
      <c r="L2" s="9" t="s">
        <v>37</v>
      </c>
      <c r="M2" s="9" t="s">
        <v>37</v>
      </c>
      <c r="N2" s="28" t="s">
        <v>38</v>
      </c>
      <c r="O2" s="31" t="s">
        <v>39</v>
      </c>
      <c r="P2" s="31" t="s">
        <v>65</v>
      </c>
      <c r="Q2" s="32"/>
      <c r="R2" s="32"/>
      <c r="S2" s="30" t="s">
        <v>40</v>
      </c>
    </row>
    <row r="3" spans="1:20" s="27" customFormat="1">
      <c r="B3" s="28"/>
      <c r="C3" s="29" t="s">
        <v>41</v>
      </c>
      <c r="D3" s="29" t="s">
        <v>41</v>
      </c>
      <c r="E3" s="29" t="s">
        <v>41</v>
      </c>
      <c r="F3" s="9"/>
      <c r="G3" s="30" t="s">
        <v>41</v>
      </c>
      <c r="H3" s="9"/>
      <c r="I3" s="30" t="s">
        <v>41</v>
      </c>
      <c r="J3" s="9" t="s">
        <v>37</v>
      </c>
      <c r="K3" s="9" t="s">
        <v>37</v>
      </c>
      <c r="L3" s="9" t="s">
        <v>42</v>
      </c>
      <c r="M3" s="9" t="s">
        <v>42</v>
      </c>
      <c r="N3" s="28" t="s">
        <v>43</v>
      </c>
      <c r="O3" s="9" t="s">
        <v>44</v>
      </c>
      <c r="P3" s="9" t="s">
        <v>44</v>
      </c>
      <c r="Q3" s="33"/>
      <c r="R3" s="33"/>
      <c r="S3" s="30" t="s">
        <v>41</v>
      </c>
      <c r="T3" s="27" t="s">
        <v>45</v>
      </c>
    </row>
    <row r="4" spans="1:20" s="27" customFormat="1">
      <c r="A4" s="21" t="s">
        <v>46</v>
      </c>
      <c r="B4" s="28" t="s">
        <v>47</v>
      </c>
      <c r="C4" s="29" t="s">
        <v>48</v>
      </c>
      <c r="D4" s="29" t="s">
        <v>49</v>
      </c>
      <c r="E4" s="29" t="s">
        <v>50</v>
      </c>
      <c r="F4" s="9" t="s">
        <v>51</v>
      </c>
      <c r="G4" s="30" t="s">
        <v>48</v>
      </c>
      <c r="H4" s="9" t="s">
        <v>52</v>
      </c>
      <c r="I4" s="30" t="s">
        <v>48</v>
      </c>
      <c r="J4" s="9" t="s">
        <v>53</v>
      </c>
      <c r="K4" s="9" t="s">
        <v>54</v>
      </c>
      <c r="L4" s="9" t="s">
        <v>55</v>
      </c>
      <c r="M4" s="9" t="s">
        <v>56</v>
      </c>
      <c r="N4" s="28" t="s">
        <v>57</v>
      </c>
      <c r="O4" s="9" t="s">
        <v>58</v>
      </c>
      <c r="P4" s="9" t="s">
        <v>58</v>
      </c>
      <c r="Q4" s="33" t="s">
        <v>59</v>
      </c>
      <c r="R4" s="33" t="s">
        <v>60</v>
      </c>
      <c r="S4" s="30" t="s">
        <v>47</v>
      </c>
      <c r="T4" s="27" t="s">
        <v>61</v>
      </c>
    </row>
    <row r="5" spans="1:20">
      <c r="A5" s="52">
        <v>44715</v>
      </c>
      <c r="B5" s="35">
        <v>32899.699999999997</v>
      </c>
      <c r="C5" s="50">
        <v>-313.26000000000204</v>
      </c>
      <c r="D5" s="51">
        <v>-348.58</v>
      </c>
      <c r="E5" s="51">
        <v>16.079999999999998</v>
      </c>
      <c r="F5" s="54">
        <v>4108.54</v>
      </c>
      <c r="G5" s="55">
        <v>-1.1952172072799971E-2</v>
      </c>
      <c r="H5" s="54">
        <v>12012.73</v>
      </c>
      <c r="I5" s="55">
        <v>-9.7600141124528639E-3</v>
      </c>
      <c r="J5" s="8">
        <v>1520</v>
      </c>
      <c r="K5" s="8">
        <v>1977</v>
      </c>
      <c r="L5" s="8">
        <v>155</v>
      </c>
      <c r="M5" s="8">
        <v>112</v>
      </c>
      <c r="N5" s="36">
        <v>0.67</v>
      </c>
      <c r="O5" s="36">
        <v>1.1399999999999999</v>
      </c>
      <c r="P5" s="36">
        <v>3.09</v>
      </c>
      <c r="Q5" s="36">
        <f>J5/K5</f>
        <v>0.76884167931208902</v>
      </c>
      <c r="R5" s="36">
        <f>K5/J5</f>
        <v>1.3006578947368421</v>
      </c>
      <c r="S5" s="55">
        <v>-9.4318603340383111E-3</v>
      </c>
      <c r="T5" s="36">
        <f>P5-O5</f>
        <v>1.95</v>
      </c>
    </row>
    <row r="6" spans="1:20">
      <c r="A6" s="52">
        <v>44722</v>
      </c>
      <c r="B6" s="35">
        <v>31392.79</v>
      </c>
      <c r="C6" s="50">
        <v>-1506.9099999999962</v>
      </c>
      <c r="D6" s="53">
        <v>-880</v>
      </c>
      <c r="E6" s="53">
        <v>-876.05</v>
      </c>
      <c r="F6" s="54">
        <v>3900.86</v>
      </c>
      <c r="G6" s="55">
        <v>-5.054836998057699E-2</v>
      </c>
      <c r="H6" s="54">
        <v>11340.02</v>
      </c>
      <c r="I6" s="55">
        <v>-5.5999760254330178E-2</v>
      </c>
      <c r="J6" s="8">
        <v>666</v>
      </c>
      <c r="K6" s="8">
        <v>2884</v>
      </c>
      <c r="L6" s="8">
        <v>158</v>
      </c>
      <c r="M6" s="8">
        <v>336</v>
      </c>
      <c r="N6" s="36">
        <v>0.68</v>
      </c>
      <c r="O6" s="36">
        <v>1.26</v>
      </c>
      <c r="P6" s="36">
        <v>3.18</v>
      </c>
      <c r="Q6" s="36">
        <f t="shared" ref="Q6:Q24" si="0">J6/K6</f>
        <v>0.23092926490984744</v>
      </c>
      <c r="R6" s="36">
        <f t="shared" ref="R6:R24" si="1">K6/J6</f>
        <v>4.3303303303303302</v>
      </c>
      <c r="S6" s="55">
        <f t="shared" ref="S6:S24" si="2">B6/B5-1</f>
        <v>-4.5803153220241977E-2</v>
      </c>
      <c r="T6" s="36">
        <f t="shared" ref="T6:T24" si="3">P6-O6</f>
        <v>1.9200000000000002</v>
      </c>
    </row>
    <row r="7" spans="1:20">
      <c r="A7" s="52">
        <v>44729</v>
      </c>
      <c r="B7" s="35">
        <v>29888.78</v>
      </c>
      <c r="C7" s="50">
        <v>-1504.010000000002</v>
      </c>
      <c r="D7" s="51">
        <v>-38.29</v>
      </c>
      <c r="E7" s="51">
        <v>641.47</v>
      </c>
      <c r="F7" s="54">
        <v>3674.84</v>
      </c>
      <c r="G7" s="55">
        <v>-5.7941069405208045E-2</v>
      </c>
      <c r="H7" s="54">
        <v>10798.35</v>
      </c>
      <c r="I7" s="55">
        <v>-4.776622968918931E-2</v>
      </c>
      <c r="J7" s="8">
        <v>384</v>
      </c>
      <c r="K7" s="8">
        <v>3179</v>
      </c>
      <c r="L7" s="8">
        <v>21</v>
      </c>
      <c r="M7" s="8">
        <v>1562</v>
      </c>
      <c r="N7" s="36">
        <v>0.79</v>
      </c>
      <c r="O7" s="36">
        <v>1.66</v>
      </c>
      <c r="P7" s="36">
        <v>3.38</v>
      </c>
      <c r="Q7" s="36">
        <f t="shared" si="0"/>
        <v>0.120792702107581</v>
      </c>
      <c r="R7" s="36">
        <f t="shared" si="1"/>
        <v>8.2786458333333339</v>
      </c>
      <c r="S7" s="55">
        <f t="shared" si="2"/>
        <v>-4.7909408497938566E-2</v>
      </c>
      <c r="T7" s="36">
        <f t="shared" si="3"/>
        <v>1.72</v>
      </c>
    </row>
    <row r="8" spans="1:20">
      <c r="A8" s="52">
        <v>44736</v>
      </c>
      <c r="B8" s="35">
        <v>31500.68</v>
      </c>
      <c r="C8" s="50">
        <v>1611.9000000000015</v>
      </c>
      <c r="D8" s="51">
        <v>823.32</v>
      </c>
      <c r="E8" s="51">
        <v>-62.42</v>
      </c>
      <c r="F8" s="54">
        <v>3911.74</v>
      </c>
      <c r="G8" s="55">
        <v>6.4465391690522456E-2</v>
      </c>
      <c r="H8" s="54">
        <v>11607.62</v>
      </c>
      <c r="I8" s="55">
        <v>7.4943857163362937E-2</v>
      </c>
      <c r="J8" s="8">
        <v>2646</v>
      </c>
      <c r="K8" s="8">
        <v>847</v>
      </c>
      <c r="L8" s="8">
        <v>38</v>
      </c>
      <c r="M8" s="8">
        <v>560</v>
      </c>
      <c r="N8" s="36">
        <v>0.56000000000000005</v>
      </c>
      <c r="O8" s="36">
        <v>1.62</v>
      </c>
      <c r="P8" s="36">
        <v>3.28</v>
      </c>
      <c r="Q8" s="36">
        <f t="shared" si="0"/>
        <v>3.1239669421487601</v>
      </c>
      <c r="R8" s="36">
        <f t="shared" si="1"/>
        <v>0.32010582010582012</v>
      </c>
      <c r="S8" s="55">
        <f t="shared" si="2"/>
        <v>5.3929936250325383E-2</v>
      </c>
      <c r="T8" s="36">
        <f t="shared" si="3"/>
        <v>1.6599999999999997</v>
      </c>
    </row>
    <row r="9" spans="1:20">
      <c r="A9" s="52">
        <v>44743</v>
      </c>
      <c r="B9" s="35">
        <v>31097.26</v>
      </c>
      <c r="C9" s="50">
        <v>-403.42000000000189</v>
      </c>
      <c r="D9" s="51">
        <v>321.83</v>
      </c>
      <c r="E9" s="51">
        <v>-129.44</v>
      </c>
      <c r="F9" s="54">
        <v>3825.33</v>
      </c>
      <c r="G9" s="55">
        <v>-2.2089913951336193E-2</v>
      </c>
      <c r="H9" s="54">
        <v>11127.85</v>
      </c>
      <c r="I9" s="55">
        <v>-4.1332331692457203E-2</v>
      </c>
      <c r="J9" s="8">
        <v>1559</v>
      </c>
      <c r="K9" s="8">
        <v>1956</v>
      </c>
      <c r="L9" s="8">
        <v>46</v>
      </c>
      <c r="M9" s="8">
        <v>548</v>
      </c>
      <c r="N9" s="36">
        <v>0.7</v>
      </c>
      <c r="O9" s="36">
        <v>1.71</v>
      </c>
      <c r="P9" s="36">
        <v>3.22</v>
      </c>
      <c r="Q9" s="36">
        <f t="shared" si="0"/>
        <v>0.79703476482617586</v>
      </c>
      <c r="R9" s="36">
        <f t="shared" si="1"/>
        <v>1.2546504169339321</v>
      </c>
      <c r="S9" s="55">
        <f t="shared" si="2"/>
        <v>-1.2806707664723471E-2</v>
      </c>
      <c r="T9" s="36">
        <f t="shared" si="3"/>
        <v>1.5100000000000002</v>
      </c>
    </row>
    <row r="10" spans="1:20">
      <c r="A10" s="52">
        <v>44750</v>
      </c>
      <c r="B10" s="35">
        <v>31338.15</v>
      </c>
      <c r="C10" s="50">
        <v>240.89000000000306</v>
      </c>
      <c r="D10" s="53">
        <v>-46.4</v>
      </c>
      <c r="E10" s="53">
        <v>-164.31</v>
      </c>
      <c r="F10" s="54">
        <v>3899.38</v>
      </c>
      <c r="G10" s="55">
        <v>1.9357807038869801E-2</v>
      </c>
      <c r="H10" s="54">
        <v>11635.31</v>
      </c>
      <c r="I10" s="55">
        <v>4.5602699533153324E-2</v>
      </c>
      <c r="J10" s="8">
        <v>1895</v>
      </c>
      <c r="K10" s="8">
        <v>1583</v>
      </c>
      <c r="L10" s="8">
        <v>26</v>
      </c>
      <c r="M10" s="8">
        <v>439</v>
      </c>
      <c r="N10" s="36">
        <v>0.6</v>
      </c>
      <c r="O10" s="36">
        <v>1.88</v>
      </c>
      <c r="P10" s="36">
        <v>3.17</v>
      </c>
      <c r="Q10" s="36">
        <f t="shared" si="0"/>
        <v>1.197094125078964</v>
      </c>
      <c r="R10" s="36">
        <f t="shared" si="1"/>
        <v>0.83535620052770454</v>
      </c>
      <c r="S10" s="55">
        <f t="shared" si="2"/>
        <v>7.7463416391028161E-3</v>
      </c>
      <c r="T10" s="36">
        <f t="shared" si="3"/>
        <v>1.29</v>
      </c>
    </row>
    <row r="11" spans="1:20">
      <c r="A11" s="52">
        <v>44757</v>
      </c>
      <c r="B11" s="35">
        <v>31288.26</v>
      </c>
      <c r="C11" s="50">
        <v>-49.890000000003056</v>
      </c>
      <c r="D11" s="51">
        <v>658.09</v>
      </c>
      <c r="E11" s="51">
        <v>-215.65</v>
      </c>
      <c r="F11" s="54">
        <v>3863.16</v>
      </c>
      <c r="G11" s="55">
        <v>-9.2886561453360272E-3</v>
      </c>
      <c r="H11" s="54">
        <v>11452.42</v>
      </c>
      <c r="I11" s="55">
        <v>-1.5718532639010019E-2</v>
      </c>
      <c r="J11" s="8">
        <v>1449</v>
      </c>
      <c r="K11" s="8">
        <v>2042</v>
      </c>
      <c r="L11" s="8">
        <v>27</v>
      </c>
      <c r="M11" s="8">
        <v>539</v>
      </c>
      <c r="N11" s="36">
        <v>0.67</v>
      </c>
      <c r="O11" s="36">
        <v>2.25</v>
      </c>
      <c r="P11" s="36">
        <v>3.12</v>
      </c>
      <c r="Q11" s="36">
        <f t="shared" si="0"/>
        <v>0.70959843290891278</v>
      </c>
      <c r="R11" s="36">
        <f t="shared" si="1"/>
        <v>1.409247757073844</v>
      </c>
      <c r="S11" s="55">
        <f t="shared" si="2"/>
        <v>-1.5919893165360355E-3</v>
      </c>
      <c r="T11" s="36">
        <f t="shared" si="3"/>
        <v>0.87000000000000011</v>
      </c>
    </row>
    <row r="12" spans="1:20">
      <c r="A12" s="52">
        <v>44764</v>
      </c>
      <c r="B12" s="35">
        <v>31899.29</v>
      </c>
      <c r="C12" s="50">
        <v>611.03000000000247</v>
      </c>
      <c r="D12" s="51">
        <v>-137.61000000000001</v>
      </c>
      <c r="E12" s="51">
        <v>90.75</v>
      </c>
      <c r="F12" s="54">
        <v>3961.63</v>
      </c>
      <c r="G12" s="55">
        <v>2.5489495646051408E-2</v>
      </c>
      <c r="H12" s="54">
        <v>11834.11</v>
      </c>
      <c r="I12" s="55">
        <v>3.3328327113396172E-2</v>
      </c>
      <c r="J12" s="8">
        <v>2690</v>
      </c>
      <c r="K12" s="8">
        <v>836</v>
      </c>
      <c r="L12" s="8">
        <v>54</v>
      </c>
      <c r="M12" s="8">
        <v>165</v>
      </c>
      <c r="N12" s="36">
        <v>0.62</v>
      </c>
      <c r="O12" s="36">
        <v>2.4300000000000002</v>
      </c>
      <c r="P12" s="36">
        <v>3.11</v>
      </c>
      <c r="Q12" s="36">
        <f t="shared" si="0"/>
        <v>3.2177033492822966</v>
      </c>
      <c r="R12" s="36">
        <f t="shared" si="1"/>
        <v>0.31078066914498143</v>
      </c>
      <c r="S12" s="55">
        <f t="shared" si="2"/>
        <v>1.952905019326745E-2</v>
      </c>
      <c r="T12" s="36">
        <f t="shared" si="3"/>
        <v>0.67999999999999972</v>
      </c>
    </row>
    <row r="13" spans="1:20">
      <c r="A13" s="52">
        <v>44771</v>
      </c>
      <c r="B13" s="35">
        <v>32845.129999999997</v>
      </c>
      <c r="C13" s="50">
        <v>945.83999999999651</v>
      </c>
      <c r="D13" s="51">
        <v>315.5</v>
      </c>
      <c r="E13" s="51">
        <v>-46.73</v>
      </c>
      <c r="F13" s="54">
        <v>4130.29</v>
      </c>
      <c r="G13" s="55">
        <v>4.2573385197506974E-2</v>
      </c>
      <c r="H13" s="54">
        <v>12390.69</v>
      </c>
      <c r="I13" s="55">
        <v>4.7031842698775028E-2</v>
      </c>
      <c r="J13" s="8">
        <v>2780</v>
      </c>
      <c r="K13" s="8">
        <v>728</v>
      </c>
      <c r="L13" s="8">
        <v>98</v>
      </c>
      <c r="M13" s="8">
        <v>173</v>
      </c>
      <c r="N13" s="36">
        <v>0.67</v>
      </c>
      <c r="O13" s="36">
        <v>2.42</v>
      </c>
      <c r="P13" s="36">
        <v>3.02</v>
      </c>
      <c r="Q13" s="36">
        <f t="shared" si="0"/>
        <v>3.8186813186813189</v>
      </c>
      <c r="R13" s="36">
        <f t="shared" si="1"/>
        <v>0.26187050359712233</v>
      </c>
      <c r="S13" s="55">
        <f t="shared" si="2"/>
        <v>2.9650816679618774E-2</v>
      </c>
      <c r="T13" s="36">
        <f t="shared" si="3"/>
        <v>0.60000000000000009</v>
      </c>
    </row>
    <row r="14" spans="1:20">
      <c r="A14" s="52">
        <v>44778</v>
      </c>
      <c r="B14" s="35">
        <v>32803.47</v>
      </c>
      <c r="C14" s="50">
        <v>-41.659999999996217</v>
      </c>
      <c r="D14" s="51">
        <v>76.650000000000006</v>
      </c>
      <c r="E14" s="51">
        <v>29.07</v>
      </c>
      <c r="F14" s="54">
        <v>4145.1899999999996</v>
      </c>
      <c r="G14" s="55">
        <v>3.6074948732411904E-3</v>
      </c>
      <c r="H14" s="54">
        <v>12657.55</v>
      </c>
      <c r="I14" s="55">
        <v>2.1537137964068087E-2</v>
      </c>
      <c r="J14" s="8">
        <v>1987</v>
      </c>
      <c r="K14" s="8">
        <v>1497</v>
      </c>
      <c r="L14" s="8">
        <v>109</v>
      </c>
      <c r="M14" s="8">
        <v>138</v>
      </c>
      <c r="N14" s="36">
        <v>0.59</v>
      </c>
      <c r="O14" s="36">
        <v>2.46</v>
      </c>
      <c r="P14" s="36">
        <v>2.98</v>
      </c>
      <c r="Q14" s="36">
        <f t="shared" si="0"/>
        <v>1.3273213092852372</v>
      </c>
      <c r="R14" s="36">
        <f t="shared" si="1"/>
        <v>0.75339708102667335</v>
      </c>
      <c r="S14" s="55">
        <f t="shared" si="2"/>
        <v>-1.2683767730556905E-3</v>
      </c>
      <c r="T14" s="36">
        <f t="shared" si="3"/>
        <v>0.52</v>
      </c>
    </row>
    <row r="15" spans="1:20">
      <c r="A15" s="52">
        <v>44785</v>
      </c>
      <c r="B15" s="35">
        <v>33761.050000000003</v>
      </c>
      <c r="C15" s="50">
        <v>957.58000000000175</v>
      </c>
      <c r="D15" s="51">
        <v>424.38</v>
      </c>
      <c r="E15" s="51">
        <v>151.38999999999999</v>
      </c>
      <c r="F15" s="54">
        <v>4280.1499999999996</v>
      </c>
      <c r="G15" s="55">
        <v>3.2558218079267842E-2</v>
      </c>
      <c r="H15" s="54">
        <v>13047.19</v>
      </c>
      <c r="I15" s="55">
        <v>3.0783208440812171E-2</v>
      </c>
      <c r="J15" s="8">
        <v>2695</v>
      </c>
      <c r="K15" s="8">
        <v>788</v>
      </c>
      <c r="L15" s="8">
        <v>139</v>
      </c>
      <c r="M15" s="8">
        <v>114</v>
      </c>
      <c r="N15" s="36">
        <v>0.56000000000000005</v>
      </c>
      <c r="O15" s="36">
        <v>2.5499999999999998</v>
      </c>
      <c r="P15" s="36">
        <v>3.06</v>
      </c>
      <c r="Q15" s="36">
        <f t="shared" si="0"/>
        <v>3.4200507614213196</v>
      </c>
      <c r="R15" s="36">
        <f t="shared" si="1"/>
        <v>0.29239332096474951</v>
      </c>
      <c r="S15" s="55">
        <f t="shared" si="2"/>
        <v>2.9191423956063334E-2</v>
      </c>
      <c r="T15" s="36">
        <f t="shared" si="3"/>
        <v>0.51000000000000023</v>
      </c>
    </row>
    <row r="16" spans="1:20">
      <c r="A16" s="52">
        <v>44792</v>
      </c>
      <c r="B16" s="35">
        <v>33706.74</v>
      </c>
      <c r="C16" s="50">
        <v>-54.310000000004948</v>
      </c>
      <c r="D16" s="53">
        <v>-292.3</v>
      </c>
      <c r="E16" s="53">
        <v>-643.12999999999738</v>
      </c>
      <c r="F16" s="54">
        <v>4228.4799999999996</v>
      </c>
      <c r="G16" s="55">
        <v>-1.2072006822190784E-2</v>
      </c>
      <c r="H16" s="54">
        <v>12705.22</v>
      </c>
      <c r="I16" s="55">
        <v>-2.6210241438961224E-2</v>
      </c>
      <c r="J16" s="8">
        <v>904</v>
      </c>
      <c r="K16" s="8">
        <v>2548</v>
      </c>
      <c r="L16" s="8">
        <v>145</v>
      </c>
      <c r="M16" s="8">
        <v>105</v>
      </c>
      <c r="N16" s="36">
        <v>0.61</v>
      </c>
      <c r="O16" s="36">
        <v>2.62</v>
      </c>
      <c r="P16" s="36">
        <v>3.14</v>
      </c>
      <c r="Q16" s="36">
        <f t="shared" si="0"/>
        <v>0.35478806907378335</v>
      </c>
      <c r="R16" s="36">
        <f t="shared" si="1"/>
        <v>2.8185840707964602</v>
      </c>
      <c r="S16" s="55">
        <f t="shared" si="2"/>
        <v>-1.6086584984769114E-3</v>
      </c>
      <c r="T16" s="36">
        <f t="shared" si="3"/>
        <v>0.52</v>
      </c>
    </row>
    <row r="17" spans="1:20">
      <c r="A17" s="52">
        <v>44799</v>
      </c>
      <c r="B17" s="35">
        <v>32283.4</v>
      </c>
      <c r="C17" s="50">
        <v>-1423.3399999999965</v>
      </c>
      <c r="D17" s="53">
        <v>-1008.38</v>
      </c>
      <c r="E17" s="53">
        <v>-184.41</v>
      </c>
      <c r="F17" s="54">
        <v>4057.66</v>
      </c>
      <c r="G17" s="55">
        <v>-4.0397495080974677E-2</v>
      </c>
      <c r="H17" s="54">
        <v>12141.71</v>
      </c>
      <c r="I17" s="55">
        <v>-4.435263616057028E-2</v>
      </c>
      <c r="J17" s="8">
        <v>936</v>
      </c>
      <c r="K17" s="8">
        <v>2551</v>
      </c>
      <c r="L17" s="8">
        <v>111</v>
      </c>
      <c r="M17" s="8">
        <v>208</v>
      </c>
      <c r="N17" s="36">
        <v>0.66</v>
      </c>
      <c r="O17" s="36">
        <v>2.75</v>
      </c>
      <c r="P17" s="36">
        <v>3.26</v>
      </c>
      <c r="Q17" s="36">
        <f t="shared" si="0"/>
        <v>0.36691493531948255</v>
      </c>
      <c r="R17" s="36">
        <f t="shared" si="1"/>
        <v>2.7254273504273505</v>
      </c>
      <c r="S17" s="55">
        <f t="shared" si="2"/>
        <v>-4.2227162876030011E-2</v>
      </c>
      <c r="T17" s="36">
        <f t="shared" si="3"/>
        <v>0.50999999999999979</v>
      </c>
    </row>
    <row r="18" spans="1:20">
      <c r="A18" s="52">
        <v>44806</v>
      </c>
      <c r="B18" s="35">
        <v>31318.44</v>
      </c>
      <c r="C18" s="50">
        <v>-964.96000000000276</v>
      </c>
      <c r="D18" s="53">
        <v>-337.98</v>
      </c>
      <c r="E18" s="53">
        <v>-173.14</v>
      </c>
      <c r="F18" s="54">
        <v>3924.26</v>
      </c>
      <c r="G18" s="55">
        <v>-3.2876091146128439E-2</v>
      </c>
      <c r="H18" s="54">
        <v>11630.86</v>
      </c>
      <c r="I18" s="55">
        <v>-4.2073974753144228E-2</v>
      </c>
      <c r="J18" s="8">
        <v>598</v>
      </c>
      <c r="K18" s="8">
        <v>2871</v>
      </c>
      <c r="L18" s="8">
        <v>79</v>
      </c>
      <c r="M18" s="8">
        <v>341</v>
      </c>
      <c r="N18" s="36">
        <v>0.79</v>
      </c>
      <c r="O18" s="36">
        <v>2.87</v>
      </c>
      <c r="P18" s="36">
        <v>3.29</v>
      </c>
      <c r="Q18" s="36">
        <f t="shared" si="0"/>
        <v>0.20828979449669105</v>
      </c>
      <c r="R18" s="36">
        <f t="shared" si="1"/>
        <v>4.8010033444816056</v>
      </c>
      <c r="S18" s="55">
        <f t="shared" si="2"/>
        <v>-2.9890284170812298E-2</v>
      </c>
      <c r="T18" s="36">
        <f t="shared" si="3"/>
        <v>0.41999999999999993</v>
      </c>
    </row>
    <row r="19" spans="1:20">
      <c r="A19" s="52">
        <v>44813</v>
      </c>
      <c r="B19" s="35">
        <v>32151.71</v>
      </c>
      <c r="C19" s="50">
        <v>833.27000000000044</v>
      </c>
      <c r="D19" s="51">
        <v>377.19</v>
      </c>
      <c r="E19" s="51">
        <v>229.63</v>
      </c>
      <c r="F19" s="54">
        <v>4067.36</v>
      </c>
      <c r="G19" s="55">
        <v>3.646547374536846E-2</v>
      </c>
      <c r="H19" s="54">
        <v>12112.31</v>
      </c>
      <c r="I19" s="55">
        <v>4.1394187532134197E-2</v>
      </c>
      <c r="J19" s="8">
        <v>2432</v>
      </c>
      <c r="K19" s="8">
        <v>1000</v>
      </c>
      <c r="L19" s="8">
        <v>76</v>
      </c>
      <c r="M19" s="8">
        <v>330</v>
      </c>
      <c r="N19" s="36">
        <v>0.64</v>
      </c>
      <c r="O19" s="36">
        <v>2.97</v>
      </c>
      <c r="P19" s="36">
        <v>3.46</v>
      </c>
      <c r="Q19" s="36">
        <f t="shared" si="0"/>
        <v>2.4319999999999999</v>
      </c>
      <c r="R19" s="36">
        <f t="shared" si="1"/>
        <v>0.41118421052631576</v>
      </c>
      <c r="S19" s="55">
        <f t="shared" si="2"/>
        <v>2.660636992136256E-2</v>
      </c>
      <c r="T19" s="36">
        <f t="shared" si="3"/>
        <v>0.48999999999999977</v>
      </c>
    </row>
    <row r="20" spans="1:20">
      <c r="A20" s="52">
        <v>44820</v>
      </c>
      <c r="B20" s="35">
        <v>30822.42</v>
      </c>
      <c r="C20" s="50">
        <v>-1329.2900000000009</v>
      </c>
      <c r="D20" s="51">
        <v>-139.4</v>
      </c>
      <c r="E20" s="51">
        <v>197.26</v>
      </c>
      <c r="F20" s="54">
        <v>3873.33</v>
      </c>
      <c r="G20" s="55">
        <v>-4.7704161913378784E-2</v>
      </c>
      <c r="H20" s="54">
        <v>11448.4</v>
      </c>
      <c r="I20" s="55">
        <v>-5.4812830913343547E-2</v>
      </c>
      <c r="J20" s="8">
        <v>630</v>
      </c>
      <c r="K20" s="8">
        <v>2836</v>
      </c>
      <c r="L20" s="8">
        <v>99</v>
      </c>
      <c r="M20" s="8">
        <v>480</v>
      </c>
      <c r="N20" s="36">
        <v>0.72</v>
      </c>
      <c r="O20" s="36">
        <v>3.13</v>
      </c>
      <c r="P20" s="36">
        <v>3.5</v>
      </c>
      <c r="Q20" s="36">
        <f t="shared" si="0"/>
        <v>0.22214386459802538</v>
      </c>
      <c r="R20" s="36">
        <f t="shared" si="1"/>
        <v>4.5015873015873016</v>
      </c>
      <c r="S20" s="55">
        <f t="shared" si="2"/>
        <v>-4.1344301749424828E-2</v>
      </c>
      <c r="T20" s="36">
        <f t="shared" si="3"/>
        <v>0.37000000000000011</v>
      </c>
    </row>
    <row r="21" spans="1:20">
      <c r="A21" s="52">
        <v>44827</v>
      </c>
      <c r="B21" s="35">
        <v>29590.41</v>
      </c>
      <c r="C21" s="50">
        <v>-1232.0099999999984</v>
      </c>
      <c r="D21" s="53">
        <v>-486.27</v>
      </c>
      <c r="E21" s="53">
        <v>-329.59999999999854</v>
      </c>
      <c r="F21" s="54">
        <v>3693.23</v>
      </c>
      <c r="G21" s="55">
        <v>-4.6497458259430524E-2</v>
      </c>
      <c r="H21" s="54">
        <v>10867.93</v>
      </c>
      <c r="I21" s="55">
        <v>-5.0703155026029734E-2</v>
      </c>
      <c r="J21" s="8">
        <v>392</v>
      </c>
      <c r="K21" s="8">
        <v>3088</v>
      </c>
      <c r="L21" s="8">
        <v>63</v>
      </c>
      <c r="M21" s="8">
        <v>1241</v>
      </c>
      <c r="N21" s="36">
        <v>0.76</v>
      </c>
      <c r="O21" s="36">
        <v>3.21</v>
      </c>
      <c r="P21" s="36">
        <v>3.57</v>
      </c>
      <c r="Q21" s="36">
        <f t="shared" si="0"/>
        <v>0.12694300518134716</v>
      </c>
      <c r="R21" s="36">
        <f t="shared" si="1"/>
        <v>7.8775510204081636</v>
      </c>
      <c r="S21" s="55">
        <f t="shared" si="2"/>
        <v>-3.9971228735446451E-2</v>
      </c>
      <c r="T21" s="36">
        <f t="shared" si="3"/>
        <v>0.35999999999999988</v>
      </c>
    </row>
    <row r="22" spans="1:20">
      <c r="A22" s="52">
        <v>44834</v>
      </c>
      <c r="B22" s="35">
        <v>28725.51</v>
      </c>
      <c r="C22" s="50">
        <v>-864.90000000000146</v>
      </c>
      <c r="D22" s="51">
        <v>-500.1</v>
      </c>
      <c r="E22" s="51">
        <v>765.38</v>
      </c>
      <c r="F22" s="54">
        <v>3585.62</v>
      </c>
      <c r="G22" s="55">
        <v>-2.9137096796029494E-2</v>
      </c>
      <c r="H22" s="54">
        <v>10575.62</v>
      </c>
      <c r="I22" s="55">
        <v>-2.6896566319437043E-2</v>
      </c>
      <c r="J22" s="8">
        <v>1184</v>
      </c>
      <c r="K22" s="8">
        <v>2336</v>
      </c>
      <c r="L22" s="8">
        <v>52</v>
      </c>
      <c r="M22" s="8">
        <v>1575</v>
      </c>
      <c r="N22" s="36">
        <v>0.8</v>
      </c>
      <c r="O22" s="36">
        <v>3.27</v>
      </c>
      <c r="P22" s="36">
        <v>3.76</v>
      </c>
      <c r="Q22" s="36">
        <f t="shared" si="0"/>
        <v>0.50684931506849318</v>
      </c>
      <c r="R22" s="36">
        <f t="shared" si="1"/>
        <v>1.972972972972973</v>
      </c>
      <c r="S22" s="55">
        <f t="shared" si="2"/>
        <v>-2.9229064416478212E-2</v>
      </c>
      <c r="T22" s="36">
        <f t="shared" si="3"/>
        <v>0.48999999999999977</v>
      </c>
    </row>
    <row r="23" spans="1:20">
      <c r="A23" s="52">
        <v>44841</v>
      </c>
      <c r="B23" s="35">
        <v>29296.79</v>
      </c>
      <c r="C23" s="50">
        <v>571.28000000000247</v>
      </c>
      <c r="D23" s="53">
        <v>-630.15</v>
      </c>
      <c r="E23" s="53">
        <v>-93.91</v>
      </c>
      <c r="F23" s="54">
        <v>3639.66</v>
      </c>
      <c r="G23" s="55">
        <v>1.5071312632124911E-2</v>
      </c>
      <c r="H23" s="54">
        <v>10652.4</v>
      </c>
      <c r="I23" s="55">
        <v>7.2600944436354009E-3</v>
      </c>
      <c r="J23" s="8">
        <v>2170</v>
      </c>
      <c r="K23" s="8">
        <v>1328</v>
      </c>
      <c r="L23" s="8">
        <v>88</v>
      </c>
      <c r="M23" s="8">
        <v>667</v>
      </c>
      <c r="N23" s="36">
        <v>0.74</v>
      </c>
      <c r="O23" s="36">
        <v>3.32</v>
      </c>
      <c r="P23" s="36">
        <v>3.78</v>
      </c>
      <c r="Q23" s="36">
        <f t="shared" si="0"/>
        <v>1.6340361445783131</v>
      </c>
      <c r="R23" s="36">
        <f t="shared" si="1"/>
        <v>0.61198156682027649</v>
      </c>
      <c r="S23" s="55">
        <f t="shared" si="2"/>
        <v>1.9887549429061568E-2</v>
      </c>
      <c r="T23" s="36">
        <f t="shared" si="3"/>
        <v>0.45999999999999996</v>
      </c>
    </row>
    <row r="24" spans="1:20">
      <c r="A24" s="52">
        <v>44848</v>
      </c>
      <c r="B24" s="35">
        <v>29634.83</v>
      </c>
      <c r="C24" s="50">
        <v>338.04000000000087</v>
      </c>
      <c r="D24" s="51">
        <v>-403.89</v>
      </c>
      <c r="E24" s="51">
        <v>550.99</v>
      </c>
      <c r="F24" s="54">
        <v>3583.07</v>
      </c>
      <c r="G24" s="55">
        <v>-1.554815559695133E-2</v>
      </c>
      <c r="H24" s="54">
        <v>10321.39</v>
      </c>
      <c r="I24" s="55">
        <v>-3.107374863880441E-2</v>
      </c>
      <c r="J24" s="8">
        <v>1184</v>
      </c>
      <c r="K24" s="8">
        <v>2282</v>
      </c>
      <c r="L24" s="8">
        <v>86</v>
      </c>
      <c r="M24" s="8">
        <v>1245</v>
      </c>
      <c r="N24" s="36">
        <v>0.68</v>
      </c>
      <c r="O24" s="36">
        <v>3.6</v>
      </c>
      <c r="P24" s="36">
        <v>3.95</v>
      </c>
      <c r="Q24" s="36">
        <f t="shared" si="0"/>
        <v>0.51884312007011391</v>
      </c>
      <c r="R24" s="36">
        <f t="shared" si="1"/>
        <v>1.9273648648648649</v>
      </c>
      <c r="S24" s="55">
        <f t="shared" si="2"/>
        <v>1.1538465476934601E-2</v>
      </c>
      <c r="T24" s="36">
        <f t="shared" si="3"/>
        <v>0.35000000000000009</v>
      </c>
    </row>
    <row r="25" spans="1:20">
      <c r="A25" s="52">
        <v>44855</v>
      </c>
      <c r="B25" s="35"/>
      <c r="C25" s="50"/>
      <c r="D25" s="51"/>
      <c r="E25" s="51"/>
      <c r="F25" s="54"/>
      <c r="G25" s="55"/>
      <c r="H25" s="54"/>
      <c r="I25" s="55"/>
      <c r="J25" s="8"/>
      <c r="K25" s="8"/>
      <c r="L25" s="8"/>
      <c r="M25" s="8"/>
      <c r="N25" s="36"/>
      <c r="O25" s="36"/>
      <c r="P25" s="36"/>
      <c r="Q25" s="36"/>
      <c r="R25" s="36"/>
      <c r="S25" s="55"/>
      <c r="T25" s="36"/>
    </row>
    <row r="26" spans="1:20">
      <c r="A26" s="52">
        <v>44862</v>
      </c>
      <c r="B26" s="35"/>
      <c r="C26" s="50"/>
      <c r="D26" s="51"/>
      <c r="E26" s="51"/>
      <c r="F26" s="54"/>
      <c r="G26" s="55"/>
      <c r="H26" s="54"/>
      <c r="I26" s="55"/>
      <c r="J26" s="8"/>
      <c r="K26" s="8"/>
      <c r="L26" s="8"/>
      <c r="M26" s="8"/>
      <c r="N26" s="36"/>
      <c r="O26" s="36"/>
      <c r="P26" s="36"/>
      <c r="Q26" s="36"/>
      <c r="R26" s="36"/>
      <c r="S26" s="55"/>
      <c r="T26" s="36"/>
    </row>
    <row r="27" spans="1:20">
      <c r="A27" s="52"/>
      <c r="B27" s="35"/>
      <c r="C27" s="50"/>
      <c r="D27" s="51"/>
      <c r="E27" s="51"/>
      <c r="F27" s="54"/>
      <c r="G27" s="55"/>
      <c r="H27" s="54"/>
      <c r="I27" s="55"/>
      <c r="J27" s="8"/>
      <c r="K27" s="8"/>
      <c r="L27" s="8"/>
      <c r="M27" s="8"/>
      <c r="N27" s="36"/>
      <c r="O27" s="36"/>
      <c r="P27" s="36"/>
      <c r="Q27" s="36"/>
      <c r="R27" s="36"/>
      <c r="S27" s="55"/>
      <c r="T27" s="36"/>
    </row>
    <row r="28" spans="1:20">
      <c r="A28" s="52"/>
      <c r="B28" s="35"/>
      <c r="C28" s="50"/>
      <c r="D28" s="51"/>
      <c r="E28" s="51"/>
      <c r="F28" s="54"/>
      <c r="G28" s="55"/>
      <c r="H28" s="54"/>
      <c r="I28" s="55"/>
      <c r="J28" s="8"/>
      <c r="K28" s="8"/>
      <c r="L28" s="8"/>
      <c r="M28" s="8"/>
      <c r="N28" s="36"/>
      <c r="O28" s="36"/>
      <c r="P28" s="36"/>
      <c r="Q28" s="36"/>
      <c r="R28" s="36"/>
      <c r="S28" s="55"/>
      <c r="T28" s="36"/>
    </row>
    <row r="29" spans="1:20">
      <c r="A29" s="52"/>
      <c r="B29" s="35"/>
      <c r="C29" s="50"/>
      <c r="D29" s="51"/>
      <c r="E29" s="51"/>
      <c r="F29" s="54"/>
      <c r="G29" s="55"/>
      <c r="H29" s="54"/>
      <c r="I29" s="55"/>
      <c r="J29" s="8"/>
      <c r="K29" s="8"/>
      <c r="L29" s="8"/>
      <c r="M29" s="8"/>
      <c r="N29" s="8"/>
      <c r="O29" s="36"/>
      <c r="P29" s="36"/>
      <c r="Q29" s="36"/>
      <c r="R29" s="36"/>
      <c r="S29" s="55"/>
      <c r="T29" s="36"/>
    </row>
    <row r="30" spans="1:20">
      <c r="A30" s="49" t="s">
        <v>64</v>
      </c>
      <c r="B30" s="8"/>
      <c r="C30" s="50"/>
      <c r="D30" s="51"/>
      <c r="N30" s="38"/>
    </row>
    <row r="31" spans="1:20">
      <c r="A31" s="39" t="s">
        <v>62</v>
      </c>
      <c r="B31" s="24"/>
      <c r="N31" s="40"/>
      <c r="O31" s="40"/>
    </row>
    <row r="32" spans="1:20">
      <c r="A32" s="39" t="s">
        <v>63</v>
      </c>
      <c r="B32" s="24"/>
      <c r="N32" s="40"/>
      <c r="O32" s="40"/>
      <c r="Q32" s="41"/>
      <c r="R32" s="41"/>
    </row>
    <row r="33" spans="1:19">
      <c r="N33" s="40"/>
      <c r="O33" s="40"/>
      <c r="Q33" s="41"/>
      <c r="R33" s="41"/>
    </row>
    <row r="34" spans="1:19">
      <c r="B34" s="24"/>
      <c r="C34" s="24"/>
      <c r="D34" s="24"/>
      <c r="E34" s="24"/>
      <c r="N34" s="40"/>
      <c r="O34" s="40"/>
      <c r="Q34" s="41"/>
      <c r="R34" s="41"/>
    </row>
    <row r="35" spans="1:19">
      <c r="N35" s="42"/>
      <c r="O35" s="25"/>
    </row>
    <row r="36" spans="1:19">
      <c r="E36" s="24"/>
      <c r="N36" s="42"/>
      <c r="O36" s="25"/>
    </row>
    <row r="37" spans="1:19">
      <c r="A37" s="43"/>
      <c r="B37" s="24"/>
      <c r="C37" s="25"/>
      <c r="D37" s="34"/>
      <c r="H37" s="25"/>
      <c r="I37" s="25"/>
      <c r="K37" s="44"/>
      <c r="L37" s="44"/>
      <c r="M37" s="45"/>
      <c r="O37" s="23"/>
    </row>
    <row r="38" spans="1:19">
      <c r="A38" s="25"/>
      <c r="C38" s="25"/>
      <c r="D38" s="35"/>
      <c r="E38" s="46"/>
      <c r="F38" s="46"/>
      <c r="G38" s="46"/>
      <c r="H38" s="46"/>
      <c r="I38" s="46"/>
      <c r="K38" s="25"/>
      <c r="L38" s="25"/>
      <c r="M38" s="25"/>
      <c r="N38" s="47"/>
      <c r="O38" s="25"/>
      <c r="P38" s="25"/>
      <c r="Q38" s="47"/>
      <c r="R38" s="47"/>
      <c r="S38" s="47"/>
    </row>
    <row r="39" spans="1:19">
      <c r="A39" s="25"/>
      <c r="C39" s="25"/>
      <c r="D39" s="25"/>
      <c r="E39" s="46"/>
      <c r="F39" s="46"/>
      <c r="G39" s="46"/>
      <c r="H39" s="46"/>
      <c r="I39" s="46"/>
      <c r="K39" s="25"/>
      <c r="L39" s="25"/>
      <c r="M39" s="48"/>
      <c r="N39" s="47"/>
      <c r="O39" s="25"/>
      <c r="P39" s="25"/>
      <c r="Q39" s="47"/>
      <c r="R39" s="47"/>
      <c r="S39" s="47"/>
    </row>
    <row r="40" spans="1:19">
      <c r="A40" s="25"/>
      <c r="C40" s="25"/>
      <c r="D40" s="25"/>
      <c r="E40" s="46"/>
      <c r="F40" s="46"/>
      <c r="G40" s="46"/>
      <c r="H40" s="46"/>
      <c r="I40" s="46"/>
      <c r="K40" s="25"/>
      <c r="L40" s="25"/>
      <c r="M40" s="48"/>
      <c r="N40" s="47"/>
      <c r="O40" s="25"/>
      <c r="P40" s="25"/>
      <c r="Q40" s="47"/>
      <c r="R40" s="47"/>
      <c r="S40" s="47"/>
    </row>
    <row r="43" spans="1:19">
      <c r="B43" s="35"/>
      <c r="C43" s="35"/>
    </row>
    <row r="44" spans="1:19">
      <c r="B44" s="35"/>
      <c r="C44" s="35"/>
    </row>
    <row r="45" spans="1:19">
      <c r="B45" s="35"/>
      <c r="C45" s="35"/>
    </row>
    <row r="46" spans="1:19">
      <c r="B46" s="35"/>
    </row>
    <row r="47" spans="1:19">
      <c r="B47" s="35"/>
    </row>
    <row r="48" spans="1:19">
      <c r="B48" s="35"/>
    </row>
    <row r="49" spans="2:2">
      <c r="B49" s="35"/>
    </row>
    <row r="50" spans="2:2">
      <c r="B50" s="35"/>
    </row>
  </sheetData>
  <mergeCells count="2">
    <mergeCell ref="O1:P1"/>
    <mergeCell ref="B1:N1"/>
  </mergeCells>
  <phoneticPr fontId="2" type="noConversion"/>
  <hyperlinks>
    <hyperlink ref="O2" r:id="rId1" xr:uid="{00000000-0004-0000-0400-000000000000}"/>
    <hyperlink ref="P2" r:id="rId2" xr:uid="{00000000-0004-0000-0400-000001000000}"/>
  </hyperlinks>
  <pageMargins left="0.25" right="0.25" top="0.25" bottom="0.25" header="0.5" footer="0.5"/>
  <pageSetup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p183 &amp; 196 - 6x9</vt:lpstr>
      <vt:lpstr>p183 &amp; 196 - 8.5x11</vt:lpstr>
      <vt:lpstr>p184 &amp; 185 - 6x9</vt:lpstr>
      <vt:lpstr>HIRSCH INTERNAL Portfolio Sheet</vt:lpstr>
      <vt:lpstr>HIRSCH Weekly Indicator Sheet</vt:lpstr>
      <vt:lpstr>'p183 &amp; 196 - 6x9'!Print_Area</vt:lpstr>
      <vt:lpstr>'p183 &amp; 196 - 8.5x11'!Print_Area</vt:lpstr>
      <vt:lpstr>'p184 &amp; 185 - 6x9'!Print_Area</vt:lpstr>
    </vt:vector>
  </TitlesOfParts>
  <Company>Hirsch Organization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Stock Trader's Almanac Digital Record Keeping Section</dc:title>
  <dc:creator>Jeffrey A Hirsch</dc:creator>
  <cp:lastModifiedBy>Christopher Mistal</cp:lastModifiedBy>
  <cp:lastPrinted>2021-11-16T16:50:56Z</cp:lastPrinted>
  <dcterms:created xsi:type="dcterms:W3CDTF">2006-10-10T16:12:00Z</dcterms:created>
  <dcterms:modified xsi:type="dcterms:W3CDTF">2023-09-20T18:10:08Z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